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defaultThemeVersion="166925"/>
  <mc:AlternateContent xmlns:mc="http://schemas.openxmlformats.org/markup-compatibility/2006">
    <mc:Choice Requires="x15">
      <x15ac:absPath xmlns:x15ac="http://schemas.microsoft.com/office/spreadsheetml/2010/11/ac" url="https://cleanairpartnership.sharepoint.com/sites/Research/Shared Documents/02. Methodology/Electricity Emissions Factors/2025/"/>
    </mc:Choice>
  </mc:AlternateContent>
  <xr:revisionPtr revIDLastSave="0" documentId="8_{12F6C870-5C07-4957-89BF-A1BCDB3AF153}" xr6:coauthVersionLast="47" xr6:coauthVersionMax="47" xr10:uidLastSave="{00000000-0000-0000-0000-000000000000}"/>
  <bookViews>
    <workbookView xWindow="-120" yWindow="-120" windowWidth="29040" windowHeight="15720" firstSheet="14" activeTab="14" xr2:uid="{34D99120-DE11-45FC-8562-689C77D3BC39}"/>
  </bookViews>
  <sheets>
    <sheet name="Index" sheetId="1" r:id="rId1"/>
    <sheet name="Emissions Factors" sheetId="16" r:id="rId2"/>
    <sheet name="1" sheetId="10" r:id="rId3"/>
    <sheet name="2" sheetId="2" r:id="rId4"/>
    <sheet name="3" sheetId="6" r:id="rId5"/>
    <sheet name="4" sheetId="24" r:id="rId6"/>
    <sheet name="5" sheetId="20" r:id="rId7"/>
    <sheet name="6" sheetId="28" r:id="rId8"/>
    <sheet name="7" sheetId="26" r:id="rId9"/>
    <sheet name="8" sheetId="29" r:id="rId10"/>
    <sheet name="9" sheetId="30" r:id="rId11"/>
    <sheet name="10" sheetId="27" r:id="rId12"/>
    <sheet name="11" sheetId="25" r:id="rId13"/>
    <sheet name="Examples" sheetId="17" r:id="rId14"/>
    <sheet name="12" sheetId="18" r:id="rId15"/>
    <sheet name="13" sheetId="12"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8" l="1"/>
  <c r="C14" i="18"/>
  <c r="B25" i="12"/>
  <c r="B24" i="12"/>
  <c r="C41" i="12" s="1"/>
  <c r="K18" i="12"/>
  <c r="B50" i="12" s="1"/>
  <c r="J18" i="12"/>
  <c r="I18" i="12"/>
  <c r="H18" i="12"/>
  <c r="G18" i="12"/>
  <c r="F18" i="12"/>
  <c r="B45" i="12" s="1"/>
  <c r="E18" i="12"/>
  <c r="D18" i="12"/>
  <c r="C18" i="12"/>
  <c r="B18" i="12"/>
  <c r="B41" i="12" s="1"/>
  <c r="E41" i="12" s="1"/>
  <c r="F30" i="18"/>
  <c r="B43" i="12"/>
  <c r="B44" i="12"/>
  <c r="B46" i="12"/>
  <c r="B47" i="12"/>
  <c r="B48" i="12"/>
  <c r="B49" i="12"/>
  <c r="B42" i="12"/>
  <c r="C42" i="12"/>
  <c r="B26" i="12"/>
  <c r="C43" i="12" s="1"/>
  <c r="B27" i="12"/>
  <c r="C44" i="12" s="1"/>
  <c r="B28" i="12"/>
  <c r="C45" i="12" s="1"/>
  <c r="B29" i="12"/>
  <c r="C46" i="12" s="1"/>
  <c r="B30" i="12"/>
  <c r="C47" i="12" s="1"/>
  <c r="B31" i="12"/>
  <c r="C48" i="12" s="1"/>
  <c r="B32" i="12"/>
  <c r="C49" i="12" s="1"/>
  <c r="B33" i="12"/>
  <c r="C50" i="12" s="1"/>
  <c r="F32" i="18"/>
  <c r="G32" i="18"/>
  <c r="H32" i="18"/>
  <c r="F33" i="18"/>
  <c r="G33" i="18"/>
  <c r="H33" i="18"/>
  <c r="F34" i="18"/>
  <c r="G34" i="18"/>
  <c r="H34" i="18"/>
  <c r="F35" i="18"/>
  <c r="G35" i="18"/>
  <c r="H35" i="18"/>
  <c r="F36" i="18"/>
  <c r="G36" i="18"/>
  <c r="H36" i="18"/>
  <c r="F37" i="18"/>
  <c r="G37" i="18"/>
  <c r="H37" i="18"/>
  <c r="F38" i="18"/>
  <c r="G38" i="18"/>
  <c r="H38" i="18"/>
  <c r="F39" i="18"/>
  <c r="G39" i="18"/>
  <c r="H39" i="18"/>
  <c r="H31" i="18"/>
  <c r="G31" i="18"/>
  <c r="F31" i="18"/>
  <c r="H30" i="18"/>
  <c r="G30" i="18"/>
  <c r="H29" i="18"/>
  <c r="G29" i="18"/>
  <c r="F29" i="18"/>
  <c r="H28" i="18"/>
  <c r="G28" i="18"/>
  <c r="F28" i="18"/>
  <c r="H27" i="18"/>
  <c r="G27" i="18"/>
  <c r="F27" i="18"/>
  <c r="H26" i="18"/>
  <c r="G26" i="18"/>
  <c r="F26" i="18"/>
  <c r="H25" i="18"/>
  <c r="G25" i="18"/>
  <c r="F25" i="18"/>
  <c r="H24" i="18"/>
  <c r="G24" i="18"/>
  <c r="F24" i="18"/>
  <c r="H23" i="18"/>
  <c r="G23" i="18"/>
  <c r="F23" i="18"/>
  <c r="H22" i="18"/>
  <c r="G22" i="18"/>
  <c r="F22" i="18"/>
  <c r="H21" i="18"/>
  <c r="G21" i="18"/>
  <c r="F21" i="18"/>
  <c r="H20" i="18"/>
  <c r="G20" i="18"/>
  <c r="F20" i="18"/>
  <c r="H19" i="18"/>
  <c r="G19" i="18"/>
  <c r="F19" i="18"/>
  <c r="H18" i="18"/>
  <c r="G18" i="18"/>
  <c r="F18" i="18"/>
  <c r="H17" i="18"/>
  <c r="G17" i="18"/>
  <c r="F17" i="18"/>
  <c r="H16" i="18"/>
  <c r="G16" i="18"/>
  <c r="F16" i="18"/>
  <c r="H15" i="18"/>
  <c r="G15" i="18"/>
  <c r="F15" i="18"/>
  <c r="H14" i="18"/>
  <c r="G14" i="18"/>
  <c r="F14" i="18"/>
  <c r="E15" i="18"/>
  <c r="E16" i="18" s="1"/>
  <c r="E17" i="18" s="1"/>
  <c r="E18" i="18" s="1"/>
  <c r="E19" i="18" s="1"/>
  <c r="E20" i="18" s="1"/>
  <c r="E21" i="18" s="1"/>
  <c r="E22" i="18" s="1"/>
  <c r="E23" i="18" s="1"/>
  <c r="E24" i="18" s="1"/>
  <c r="E25" i="18" s="1"/>
  <c r="E26" i="18" s="1"/>
  <c r="E27" i="18" s="1"/>
  <c r="E28" i="18" s="1"/>
  <c r="E29" i="18" s="1"/>
  <c r="E30" i="18" s="1"/>
  <c r="E31" i="18" s="1"/>
  <c r="E32" i="18" s="1"/>
  <c r="D15" i="18"/>
  <c r="D16" i="18" s="1"/>
  <c r="D17" i="18" s="1"/>
  <c r="D18" i="18" s="1"/>
  <c r="D19" i="18" s="1"/>
  <c r="D20" i="18" s="1"/>
  <c r="D21" i="18" s="1"/>
  <c r="D22" i="18" s="1"/>
  <c r="D23" i="18" s="1"/>
  <c r="D24" i="18" s="1"/>
  <c r="D25" i="18" s="1"/>
  <c r="D26" i="18" s="1"/>
  <c r="D27" i="18" s="1"/>
  <c r="D28" i="18" s="1"/>
  <c r="D29" i="18" s="1"/>
  <c r="D30" i="18" s="1"/>
  <c r="D31" i="18" s="1"/>
  <c r="D32" i="18" s="1"/>
  <c r="C15" i="18"/>
  <c r="C16" i="18" s="1"/>
  <c r="C17" i="18" s="1"/>
  <c r="C18" i="18" s="1"/>
  <c r="C19" i="18" s="1"/>
  <c r="C20" i="18" s="1"/>
  <c r="C21" i="18" s="1"/>
  <c r="C22" i="18" s="1"/>
  <c r="C23" i="18" s="1"/>
  <c r="C24" i="18" s="1"/>
  <c r="C25" i="18" s="1"/>
  <c r="C26" i="18" s="1"/>
  <c r="C27" i="18" s="1"/>
  <c r="C28" i="18" s="1"/>
  <c r="C29" i="18" s="1"/>
  <c r="C30" i="18" s="1"/>
  <c r="C31" i="18" s="1"/>
  <c r="C32" i="18" s="1"/>
  <c r="K17" i="18" l="1"/>
  <c r="J18" i="18"/>
  <c r="I22" i="18"/>
  <c r="I32" i="18"/>
  <c r="C33" i="18"/>
  <c r="J32" i="18"/>
  <c r="D33" i="18"/>
  <c r="K32" i="18"/>
  <c r="E33" i="18"/>
  <c r="E50" i="12"/>
  <c r="E49" i="12"/>
  <c r="E48" i="12"/>
  <c r="E47" i="12"/>
  <c r="E46" i="12"/>
  <c r="E45" i="12"/>
  <c r="E44" i="12"/>
  <c r="E43" i="12"/>
  <c r="E42" i="12"/>
  <c r="I14" i="18"/>
  <c r="J14" i="18"/>
  <c r="K14" i="18"/>
  <c r="I15" i="18"/>
  <c r="J15" i="18"/>
  <c r="K15" i="18"/>
  <c r="I16" i="18"/>
  <c r="J16" i="18"/>
  <c r="K16" i="18"/>
  <c r="I17" i="18"/>
  <c r="J17" i="18"/>
  <c r="I18" i="18"/>
  <c r="K18" i="18"/>
  <c r="I19" i="18"/>
  <c r="J19" i="18"/>
  <c r="K19" i="18"/>
  <c r="I20" i="18"/>
  <c r="J20" i="18"/>
  <c r="K20" i="18"/>
  <c r="I21" i="18"/>
  <c r="J21" i="18"/>
  <c r="K21" i="18"/>
  <c r="J22" i="18"/>
  <c r="K22" i="18"/>
  <c r="I23" i="18"/>
  <c r="J23" i="18"/>
  <c r="K23" i="18"/>
  <c r="I24" i="18"/>
  <c r="J24" i="18"/>
  <c r="K24" i="18"/>
  <c r="I25" i="18"/>
  <c r="J25" i="18"/>
  <c r="K25" i="18"/>
  <c r="I26" i="18"/>
  <c r="J26" i="18"/>
  <c r="K26" i="18"/>
  <c r="I27" i="18"/>
  <c r="J27" i="18"/>
  <c r="K27" i="18"/>
  <c r="I28" i="18"/>
  <c r="J28" i="18"/>
  <c r="K28" i="18"/>
  <c r="I29" i="18"/>
  <c r="J29" i="18"/>
  <c r="K29" i="18"/>
  <c r="I30" i="18"/>
  <c r="J30" i="18"/>
  <c r="K30" i="18"/>
  <c r="I31" i="18"/>
  <c r="J31" i="18"/>
  <c r="K31" i="18"/>
  <c r="K33" i="18" l="1"/>
  <c r="E34" i="18"/>
  <c r="J33" i="18"/>
  <c r="D34" i="18"/>
  <c r="I33" i="18"/>
  <c r="C34" i="18"/>
  <c r="I34" i="18" l="1"/>
  <c r="C35" i="18"/>
  <c r="J34" i="18"/>
  <c r="D35" i="18"/>
  <c r="K34" i="18"/>
  <c r="E35" i="18"/>
  <c r="E51" i="12"/>
  <c r="B54" i="12" s="1"/>
  <c r="K35" i="18" l="1"/>
  <c r="E36" i="18"/>
  <c r="J35" i="18"/>
  <c r="D36" i="18"/>
  <c r="I35" i="18"/>
  <c r="C36" i="18"/>
  <c r="I36" i="18" l="1"/>
  <c r="C37" i="18"/>
  <c r="J36" i="18"/>
  <c r="D37" i="18"/>
  <c r="K36" i="18"/>
  <c r="E37" i="18"/>
  <c r="K37" i="18" l="1"/>
  <c r="E38" i="18"/>
  <c r="J37" i="18"/>
  <c r="D38" i="18"/>
  <c r="I37" i="18"/>
  <c r="C38" i="18"/>
  <c r="I38" i="18" l="1"/>
  <c r="C39" i="18"/>
  <c r="I39" i="18" s="1"/>
  <c r="J38" i="18"/>
  <c r="D39" i="18"/>
  <c r="J39" i="18" s="1"/>
  <c r="K38" i="18"/>
  <c r="E39" i="18"/>
  <c r="K39" i="18" s="1"/>
  <c r="K40" i="18" l="1"/>
  <c r="C45" i="18" s="1"/>
  <c r="J40" i="18"/>
  <c r="C44" i="18" s="1"/>
  <c r="I40" i="18"/>
  <c r="C43" i="18" s="1"/>
</calcChain>
</file>

<file path=xl/sharedStrings.xml><?xml version="1.0" encoding="utf-8"?>
<sst xmlns="http://schemas.openxmlformats.org/spreadsheetml/2006/main" count="174" uniqueCount="116">
  <si>
    <t>Emissions Factors</t>
  </si>
  <si>
    <t>SHEET NUMBER</t>
  </si>
  <si>
    <t>Historical Annual Average Emissions Factors (2015-2024)</t>
  </si>
  <si>
    <t>Historical Hourly Average Emissions Factors (2015-2024)</t>
  </si>
  <si>
    <t>Forecasted Average Emissions Factors (2025-2050)</t>
  </si>
  <si>
    <t>Historical Monthly and Annual Percentage Gas on the Margin (2015–2024)</t>
  </si>
  <si>
    <t>Historical Annual Marginal Emissions Factors (2015-2024)</t>
  </si>
  <si>
    <t>Historical Monthly Marginal Emissions Factors (2015-2024)</t>
  </si>
  <si>
    <t>Forecasted Annual and Seasonal Percentage Gas on the Margin (2025-2040)</t>
  </si>
  <si>
    <t>Forecasted Annual Marginal Emissions Factors (2025-2040)</t>
  </si>
  <si>
    <t>Forecasted Seasonal Marginal Emissions Factors (2026-2040)</t>
  </si>
  <si>
    <t>Natural Gas Consumption Intensity (2015-2050)</t>
  </si>
  <si>
    <t>Ontario Grid Emissions (Historic and Projected)</t>
  </si>
  <si>
    <t>Examples</t>
  </si>
  <si>
    <t xml:space="preserve">Estimating emissions reductions from retrofits (Example 4) </t>
  </si>
  <si>
    <t>Solar Photovoltaic (Example 5)</t>
  </si>
  <si>
    <t>Historical Annual Average Emissions Factors (2015-2024), gCO2eq/kWh</t>
  </si>
  <si>
    <t>Year</t>
  </si>
  <si>
    <t>Annual AEF</t>
  </si>
  <si>
    <t>Historical Hourly Average Emissions Factors  (2015-2024), gCO2eq/kWh</t>
  </si>
  <si>
    <t>Hour</t>
  </si>
  <si>
    <t>Hourly AEF</t>
  </si>
  <si>
    <t>Forecasted Average Emissions Factors (2025-2050), gCO2eq/kWh</t>
  </si>
  <si>
    <t>2025*</t>
  </si>
  <si>
    <r>
      <t>*</t>
    </r>
    <r>
      <rPr>
        <sz val="10"/>
        <color rgb="FF000000"/>
        <rFont val="Aptos Narrow"/>
        <charset val="1"/>
      </rPr>
      <t> The 2025 value is calculated using the actual 2025 IESO electricity generation outputs for the first half of the year. </t>
    </r>
  </si>
  <si>
    <t>Historical Monthly and Annual Percentage of Time Gas Was on the Margin (2015–2024)</t>
  </si>
  <si>
    <t>January</t>
  </si>
  <si>
    <t>February</t>
  </si>
  <si>
    <t>March</t>
  </si>
  <si>
    <t>April</t>
  </si>
  <si>
    <t>May</t>
  </si>
  <si>
    <t>June</t>
  </si>
  <si>
    <t>July</t>
  </si>
  <si>
    <t>August</t>
  </si>
  <si>
    <t>September</t>
  </si>
  <si>
    <t>October</t>
  </si>
  <si>
    <t>November</t>
  </si>
  <si>
    <t>December</t>
  </si>
  <si>
    <t>Annual</t>
  </si>
  <si>
    <t>Historical Annual Marginal Emissions Factors (2015-2024), gCO2eq/kWh</t>
  </si>
  <si>
    <t>Annual MEF</t>
  </si>
  <si>
    <t>Historical Monthly Marginal Emissions Factors (2015-2024), gCO2eq/kWh</t>
  </si>
  <si>
    <t>Forecasted Annual and Seasonal percentage gas on the margin (2025-2040), gCO2eq/kWh</t>
  </si>
  <si>
    <t>Annual Average</t>
  </si>
  <si>
    <t>Summer On Peak</t>
  </si>
  <si>
    <t>Summer Mid Peak</t>
  </si>
  <si>
    <t>Summer Off Peak</t>
  </si>
  <si>
    <t>Shoulder Mid Peak</t>
  </si>
  <si>
    <t>Shoulder Off Peak</t>
  </si>
  <si>
    <t>Winter On Peak</t>
  </si>
  <si>
    <t>Winter Mid Peak</t>
  </si>
  <si>
    <t>Winter Off Peak</t>
  </si>
  <si>
    <t>NA</t>
  </si>
  <si>
    <t>*Note: TAF estimated the percentage of time natural gas would be on the margin in 2025 by interpolating between the 2024 and 2026 values provided by IESO.</t>
  </si>
  <si>
    <t>Forecasted Annual Marginal Emissions Factors (2025-2040), gCO2eq/kWh</t>
  </si>
  <si>
    <t>MEF</t>
  </si>
  <si>
    <t>Forecasted Seasonal Marginal Emissions Factors (2026-2040), gCO2eq/kWh</t>
  </si>
  <si>
    <t>Natural Gas Consumption Intensity (Including gas plants emission intensity and transmission &amp; distribution losses), gCO2eq/kWh</t>
  </si>
  <si>
    <t>Natural Gas Consumption Intensity</t>
  </si>
  <si>
    <t>Notes: 
1. Factors for 2015–2023 are based on the NIR report. 
2. Factors for 2024 and 2025 are estimated using the average of 2022 and 2023. 
3. Forecasted factors for 2026–2050 are derived from the IESO APO 2025 emissions module, by dividing the Ontario electricity sector emissions forecasts by gas energy production forecasts.</t>
  </si>
  <si>
    <t>Ontario Grid Emissions (Historic and Projected), Mt</t>
  </si>
  <si>
    <t xml:space="preserve">Note: Figure A1 in the Ontario Electricity Emissions Factors and Guidelines report is based on the below data. </t>
  </si>
  <si>
    <t>TAF 2025</t>
  </si>
  <si>
    <t>IESO APO 2025</t>
  </si>
  <si>
    <t>IESO APO 2024 (As Is)</t>
  </si>
  <si>
    <t>IESO APO 2024 (High Nuclear)</t>
  </si>
  <si>
    <t>IESO Six graph 2024</t>
  </si>
  <si>
    <t>Estimating emissions reductions from retrofits (Example 4 in report)</t>
  </si>
  <si>
    <t>Estimate the total emissions associated with two proposed retrofit options for a large residential building using forecasted emission factors.</t>
  </si>
  <si>
    <r>
      <t>Scenarios</t>
    </r>
    <r>
      <rPr>
        <sz val="11"/>
        <rFont val="Calibri"/>
        <family val="2"/>
        <scheme val="minor"/>
      </rPr>
      <t> </t>
    </r>
  </si>
  <si>
    <r>
      <t>Building Energy Consumption (kWh)</t>
    </r>
    <r>
      <rPr>
        <sz val="11"/>
        <rFont val="Calibri"/>
        <family val="2"/>
        <scheme val="minor"/>
      </rPr>
      <t> </t>
    </r>
  </si>
  <si>
    <r>
      <t>Electricity Consumption (kWh)</t>
    </r>
    <r>
      <rPr>
        <sz val="11"/>
        <rFont val="Calibri"/>
        <family val="2"/>
        <scheme val="minor"/>
      </rPr>
      <t> </t>
    </r>
  </si>
  <si>
    <r>
      <rPr>
        <b/>
        <sz val="11"/>
        <color rgb="FF000000"/>
        <rFont val="Calibri"/>
        <scheme val="minor"/>
      </rPr>
      <t>Natural Gas Consumption (m3)</t>
    </r>
    <r>
      <rPr>
        <sz val="11"/>
        <color rgb="FF000000"/>
        <rFont val="Calibri"/>
        <scheme val="minor"/>
      </rPr>
      <t> </t>
    </r>
  </si>
  <si>
    <t>Baseline Performance: 
Natural gas boilers, hydronic baseboard heaters) </t>
  </si>
  <si>
    <t>Option 1 Fuel Switching:
Improved lighting and appliances, heat pumps for space heating and hot water, double-glazed windows</t>
  </si>
  <si>
    <t>Option 2 Comprehensive Retrofit:
Improved lighting and appliances, heat pumps for space heating and hot water, over cladding, triple-glazed windows, solar panels</t>
  </si>
  <si>
    <t>-</t>
  </si>
  <si>
    <t>Natural Gas Emissions factor, g/m³</t>
  </si>
  <si>
    <t>AEF, gCO2eq/kWh</t>
  </si>
  <si>
    <t>Natural Gas Emission (t)</t>
  </si>
  <si>
    <t>Electricity Emission (t)</t>
  </si>
  <si>
    <t>Total Emissions  (t)</t>
  </si>
  <si>
    <t>Baseline</t>
  </si>
  <si>
    <t>Option 1</t>
  </si>
  <si>
    <t>Option 2</t>
  </si>
  <si>
    <t>Total Lifetime</t>
  </si>
  <si>
    <t>Total Emissions (t) 2025-2050</t>
  </si>
  <si>
    <t>Baseline Performance</t>
  </si>
  <si>
    <t>Option 1 Fuel Switching</t>
  </si>
  <si>
    <t>Option 2 Comprehensive Retrofit</t>
  </si>
  <si>
    <t xml:space="preserve">Solar Photovoltaic (Example 5) </t>
  </si>
  <si>
    <t>Estimate the impact of installing a residential rooftop solar photovoltaic system.</t>
  </si>
  <si>
    <t>Step 1: Estimate blended short-run MEFs for operational impact</t>
  </si>
  <si>
    <t>Using an estimated solar production profile mapped against the forecasted seasonal MEFs, we estimated the blended short-run factors for 2026-2035. Note that the Solar Production Allocation factors are below are for demonstration purposes only, and should be replaced with a user's own estimates of production during each period.</t>
  </si>
  <si>
    <t xml:space="preserve">*User can modify cells below* </t>
  </si>
  <si>
    <t>Type</t>
  </si>
  <si>
    <t>Short-Run MEF (gCO2eq/kWh)</t>
  </si>
  <si>
    <t xml:space="preserve">Solar Production Allocation (%) </t>
  </si>
  <si>
    <t>Blended Short-Run MEF*</t>
  </si>
  <si>
    <t>--</t>
  </si>
  <si>
    <t>* These values differ slightly from the average annual MEF due to the specifics of the solar adoption example.</t>
  </si>
  <si>
    <t>Step 2: Use the forecasted annual AEFs as a proxy for long-run MEFs to estimate impact of grid supply capacity.</t>
  </si>
  <si>
    <t>Forecasted Annual AEF (gCO2eq/kWh)</t>
  </si>
  <si>
    <t>Step 3: Use a weighted average of short-run and long-run factors to estimate overall impact for the next 10 years.</t>
  </si>
  <si>
    <t>We assume that solar completely displaces operational resources on the margin in its first two years of operation, and then starts to influence long-term grid supply decisions over time. The assumed Operational Weighting Factor represents to what extent solar production in that year displaces operational output (as opposed to new grid supply).</t>
  </si>
  <si>
    <t>Assumed Emissions Factor (gCO2eq/kWh)</t>
  </si>
  <si>
    <t>Weighted Factor</t>
  </si>
  <si>
    <t xml:space="preserve">Short-Run Factor (Operational) </t>
  </si>
  <si>
    <t xml:space="preserve">Long-Run Factor (Grid Capacity) </t>
  </si>
  <si>
    <t>Operational Weighting</t>
  </si>
  <si>
    <t>Average</t>
  </si>
  <si>
    <t>Assuming that the average solar panel in Toronto outputs 1,163 kWh for each kW of capacity, we estimate the total carbon emissions avoided over a 10-year period:</t>
  </si>
  <si>
    <t>Total carbon emissions</t>
  </si>
  <si>
    <t>tCO2eq</t>
  </si>
  <si>
    <t>Note that most solar panels have an operational lifetime of at least 25 years, and any full assessment of the carbon reduction potential of solar PV should reflect that. We have provided a simplified example here as a starting point to illustrate the complexity of evaluating these types of investments.</t>
  </si>
  <si>
    <t xml:space="preserve">While there remains significant uncertainty as to which resource will be displaced by distributed solar beyond the next decade, a practitioner could apply a multiple of 1.5 or 2.0 to the above value to estimate the impact over the entire 25-year lifetime of the system.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</si>
</sst>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0.0%"/>
    <numFmt numFmtId="167" formatCode="_-* #,##0_-;\-* #,##0_-;_-* &quot;-&quot;?_-;_-@_-"/>
  </numFmts>
  <fonts count="20">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sz val="11"/>
      <name val="Calibri"/>
      <family val="2"/>
    </font>
    <font>
      <b/>
      <sz val="12"/>
      <color theme="1"/>
      <name val="Calibri"/>
      <family val="2"/>
      <scheme val="minor"/>
    </font>
    <font>
      <u/>
      <sz val="11"/>
      <color theme="1"/>
      <name val="Calibri"/>
      <family val="2"/>
      <scheme val="minor"/>
    </font>
    <font>
      <b/>
      <sz val="11"/>
      <name val="Calibri"/>
      <family val="2"/>
      <scheme val="minor"/>
    </font>
    <font>
      <sz val="11"/>
      <name val="Calibri"/>
      <family val="2"/>
      <scheme val="minor"/>
    </font>
    <font>
      <sz val="8"/>
      <color theme="1"/>
      <name val="Arial"/>
      <family val="2"/>
    </font>
    <font>
      <sz val="11"/>
      <color rgb="FF000000"/>
      <name val="Calibri"/>
      <family val="2"/>
    </font>
    <font>
      <sz val="10"/>
      <color rgb="FF000000"/>
      <name val="Aptos Narrow"/>
      <charset val="1"/>
    </font>
    <font>
      <b/>
      <sz val="10"/>
      <color rgb="FF000000"/>
      <name val="Aptos Narrow"/>
      <charset val="1"/>
    </font>
    <font>
      <sz val="11"/>
      <color rgb="FFFF0000"/>
      <name val="Calibri"/>
      <family val="2"/>
      <scheme val="minor"/>
    </font>
    <font>
      <sz val="11"/>
      <color rgb="FF242424"/>
      <name val="Aptos Narrow"/>
      <charset val="1"/>
    </font>
    <font>
      <b/>
      <sz val="11"/>
      <color rgb="FF000000"/>
      <name val="Calibri"/>
      <scheme val="minor"/>
    </font>
    <font>
      <sz val="11"/>
      <color rgb="FF000000"/>
      <name val="Calibri"/>
      <scheme val="minor"/>
    </font>
    <font>
      <b/>
      <sz val="11"/>
      <color rgb="FF000000"/>
      <name val="Calibri"/>
    </font>
  </fonts>
  <fills count="4">
    <fill>
      <patternFill patternType="none"/>
    </fill>
    <fill>
      <patternFill patternType="gray125"/>
    </fill>
    <fill>
      <patternFill patternType="solid">
        <fgColor theme="2"/>
        <bgColor indexed="64"/>
      </patternFill>
    </fill>
    <fill>
      <patternFill patternType="solid">
        <fgColor theme="9" tint="0.79998168889431442"/>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11" fillId="0" borderId="0"/>
  </cellStyleXfs>
  <cellXfs count="155">
    <xf numFmtId="0" fontId="0" fillId="0" borderId="0" xfId="0"/>
    <xf numFmtId="1" fontId="0" fillId="0" borderId="0" xfId="0" applyNumberFormat="1"/>
    <xf numFmtId="43" fontId="0" fillId="0" borderId="0" xfId="1" applyFont="1"/>
    <xf numFmtId="0" fontId="4" fillId="0" borderId="0" xfId="0" applyFont="1" applyAlignment="1">
      <alignment horizontal="left"/>
    </xf>
    <xf numFmtId="0" fontId="2" fillId="0" borderId="0" xfId="0" applyFont="1"/>
    <xf numFmtId="0" fontId="0" fillId="0" borderId="0" xfId="0" applyAlignment="1">
      <alignment horizontal="center"/>
    </xf>
    <xf numFmtId="0" fontId="0" fillId="0" borderId="0" xfId="0" applyAlignment="1">
      <alignment wrapText="1"/>
    </xf>
    <xf numFmtId="0" fontId="0" fillId="0" borderId="0" xfId="0" applyAlignment="1">
      <alignment horizontal="left" vertical="top" wrapText="1"/>
    </xf>
    <xf numFmtId="0" fontId="0" fillId="0" borderId="1" xfId="0" applyBorder="1"/>
    <xf numFmtId="1" fontId="0" fillId="0" borderId="1" xfId="0" applyNumberFormat="1" applyBorder="1"/>
    <xf numFmtId="0" fontId="0" fillId="0" borderId="1" xfId="0" applyBorder="1" applyAlignment="1">
      <alignment horizontal="right"/>
    </xf>
    <xf numFmtId="9" fontId="0" fillId="0" borderId="1" xfId="0" applyNumberFormat="1" applyBorder="1"/>
    <xf numFmtId="0" fontId="2" fillId="0" borderId="1" xfId="0" applyFont="1" applyBorder="1" applyAlignment="1">
      <alignment horizontal="center" vertical="center" wrapText="1"/>
    </xf>
    <xf numFmtId="0" fontId="0" fillId="0" borderId="1" xfId="0" applyBorder="1" applyAlignment="1">
      <alignment horizontal="center"/>
    </xf>
    <xf numFmtId="165" fontId="7" fillId="0" borderId="1" xfId="0" applyNumberFormat="1" applyFont="1" applyBorder="1"/>
    <xf numFmtId="165" fontId="2" fillId="0" borderId="0" xfId="0" applyNumberFormat="1" applyFont="1"/>
    <xf numFmtId="0" fontId="2" fillId="0" borderId="0" xfId="0" applyFont="1" applyAlignment="1">
      <alignment horizontal="left" vertical="top"/>
    </xf>
    <xf numFmtId="0" fontId="2" fillId="0" borderId="0" xfId="0" applyFont="1" applyAlignment="1">
      <alignment vertical="top"/>
    </xf>
    <xf numFmtId="0" fontId="2" fillId="0" borderId="1" xfId="0" applyFont="1" applyBorder="1"/>
    <xf numFmtId="0" fontId="2" fillId="0" borderId="1" xfId="0" applyFont="1" applyBorder="1" applyAlignment="1">
      <alignment horizontal="center" wrapText="1"/>
    </xf>
    <xf numFmtId="0" fontId="2" fillId="0" borderId="4" xfId="0" applyFont="1" applyBorder="1" applyAlignment="1">
      <alignment vertical="top"/>
    </xf>
    <xf numFmtId="0" fontId="1" fillId="0" borderId="0" xfId="0" applyFont="1"/>
    <xf numFmtId="0" fontId="3" fillId="0" borderId="1" xfId="0" applyFont="1" applyBorder="1"/>
    <xf numFmtId="164" fontId="1" fillId="0" borderId="1" xfId="1" applyNumberFormat="1" applyFont="1" applyBorder="1"/>
    <xf numFmtId="164" fontId="1" fillId="0" borderId="1" xfId="0" applyNumberFormat="1" applyFont="1" applyBorder="1"/>
    <xf numFmtId="164" fontId="1" fillId="0" borderId="6" xfId="0" applyNumberFormat="1" applyFont="1" applyBorder="1"/>
    <xf numFmtId="1" fontId="0" fillId="0" borderId="9" xfId="0" applyNumberFormat="1" applyBorder="1" applyAlignment="1">
      <alignment horizontal="center"/>
    </xf>
    <xf numFmtId="1" fontId="0" fillId="0" borderId="5" xfId="0" applyNumberFormat="1" applyBorder="1" applyAlignment="1">
      <alignment horizontal="center"/>
    </xf>
    <xf numFmtId="3" fontId="0" fillId="0" borderId="1" xfId="0" applyNumberFormat="1" applyBorder="1"/>
    <xf numFmtId="0" fontId="0" fillId="0" borderId="5" xfId="0" applyBorder="1"/>
    <xf numFmtId="0" fontId="0" fillId="0" borderId="6" xfId="0" applyBorder="1" applyAlignment="1">
      <alignment horizontal="right" vertical="center" wrapText="1"/>
    </xf>
    <xf numFmtId="164" fontId="1" fillId="0" borderId="6" xfId="1" applyNumberFormat="1" applyFont="1" applyBorder="1"/>
    <xf numFmtId="164" fontId="2" fillId="0" borderId="3" xfId="0" applyNumberFormat="1" applyFont="1" applyBorder="1"/>
    <xf numFmtId="0" fontId="12" fillId="0" borderId="0" xfId="0" quotePrefix="1" applyFont="1" applyAlignment="1">
      <alignment horizontal="center"/>
    </xf>
    <xf numFmtId="166" fontId="12" fillId="0" borderId="0" xfId="0" applyNumberFormat="1" applyFont="1" applyAlignment="1">
      <alignment vertical="center"/>
    </xf>
    <xf numFmtId="0" fontId="12" fillId="0" borderId="0" xfId="0" applyFont="1" applyAlignment="1">
      <alignment wrapText="1"/>
    </xf>
    <xf numFmtId="0" fontId="12" fillId="0" borderId="0" xfId="0" applyFont="1"/>
    <xf numFmtId="1" fontId="10" fillId="0" borderId="0" xfId="0" applyNumberFormat="1" applyFont="1" applyAlignment="1">
      <alignment horizontal="left"/>
    </xf>
    <xf numFmtId="1" fontId="10" fillId="0" borderId="0" xfId="0" applyNumberFormat="1" applyFont="1"/>
    <xf numFmtId="164" fontId="0" fillId="0" borderId="1" xfId="0" applyNumberFormat="1" applyBorder="1"/>
    <xf numFmtId="1" fontId="6" fillId="0" borderId="7" xfId="0" applyNumberFormat="1" applyFont="1" applyBorder="1" applyAlignment="1">
      <alignment horizontal="right"/>
    </xf>
    <xf numFmtId="0" fontId="12" fillId="0" borderId="1" xfId="0" quotePrefix="1" applyFont="1" applyBorder="1" applyAlignment="1">
      <alignment horizontal="center"/>
    </xf>
    <xf numFmtId="43" fontId="0" fillId="0" borderId="0" xfId="0" applyNumberFormat="1"/>
    <xf numFmtId="1" fontId="6" fillId="0" borderId="1" xfId="0" applyNumberFormat="1" applyFont="1" applyBorder="1"/>
    <xf numFmtId="0" fontId="2" fillId="0" borderId="0" xfId="0" applyFont="1" applyAlignment="1">
      <alignment horizontal="center" wrapText="1"/>
    </xf>
    <xf numFmtId="1" fontId="6" fillId="0" borderId="0" xfId="0" applyNumberFormat="1" applyFont="1"/>
    <xf numFmtId="0" fontId="0" fillId="0" borderId="10" xfId="0" applyBorder="1"/>
    <xf numFmtId="0" fontId="6" fillId="0" borderId="1" xfId="0" applyFont="1" applyBorder="1" applyAlignment="1">
      <alignment horizontal="right" wrapText="1"/>
    </xf>
    <xf numFmtId="0" fontId="0" fillId="0" borderId="0" xfId="0" applyAlignment="1">
      <alignment vertical="top" wrapText="1"/>
    </xf>
    <xf numFmtId="0" fontId="3" fillId="0" borderId="0" xfId="0" applyFont="1" applyAlignment="1">
      <alignment wrapText="1"/>
    </xf>
    <xf numFmtId="9" fontId="12" fillId="0" borderId="0" xfId="0" applyNumberFormat="1" applyFont="1"/>
    <xf numFmtId="0" fontId="0" fillId="0" borderId="5" xfId="0" applyBorder="1" applyAlignment="1">
      <alignment horizontal="center"/>
    </xf>
    <xf numFmtId="0" fontId="0" fillId="0" borderId="6" xfId="0" applyBorder="1"/>
    <xf numFmtId="3" fontId="0" fillId="0" borderId="0" xfId="0" applyNumberFormat="1"/>
    <xf numFmtId="0" fontId="12" fillId="0" borderId="1" xfId="0" quotePrefix="1" applyFont="1" applyBorder="1" applyAlignment="1">
      <alignment horizontal="right"/>
    </xf>
    <xf numFmtId="167" fontId="0" fillId="0" borderId="0" xfId="0" applyNumberFormat="1"/>
    <xf numFmtId="0" fontId="6" fillId="0" borderId="7" xfId="0" applyFont="1" applyBorder="1" applyAlignment="1">
      <alignment horizontal="right" wrapText="1"/>
    </xf>
    <xf numFmtId="0" fontId="15" fillId="0" borderId="0" xfId="0" applyFont="1"/>
    <xf numFmtId="1" fontId="12" fillId="0" borderId="0" xfId="0" applyNumberFormat="1" applyFont="1"/>
    <xf numFmtId="0" fontId="16" fillId="0" borderId="0" xfId="0" applyFont="1"/>
    <xf numFmtId="0" fontId="4" fillId="0" borderId="0" xfId="0" applyFont="1" applyAlignment="1">
      <alignment horizontal="center" vertical="center"/>
    </xf>
    <xf numFmtId="0" fontId="5" fillId="0" borderId="0" xfId="2" applyBorder="1" applyAlignment="1">
      <alignment horizontal="center" vertical="center"/>
    </xf>
    <xf numFmtId="0" fontId="5" fillId="0" borderId="0" xfId="2" applyAlignment="1">
      <alignment horizontal="center" vertical="center"/>
    </xf>
    <xf numFmtId="0" fontId="0" fillId="0" borderId="0" xfId="0" applyAlignment="1">
      <alignment vertical="center"/>
    </xf>
    <xf numFmtId="0" fontId="0" fillId="0" borderId="11" xfId="0" applyBorder="1" applyAlignment="1">
      <alignment vertical="top"/>
    </xf>
    <xf numFmtId="0" fontId="0" fillId="0" borderId="0" xfId="0" applyAlignment="1">
      <alignment vertical="top"/>
    </xf>
    <xf numFmtId="0" fontId="0" fillId="0" borderId="1" xfId="0" applyBorder="1" applyAlignment="1">
      <alignment horizontal="center" vertical="center" wrapText="1"/>
    </xf>
    <xf numFmtId="0" fontId="14" fillId="0" borderId="0" xfId="0" applyFont="1" applyAlignment="1">
      <alignment horizontal="center"/>
    </xf>
    <xf numFmtId="0" fontId="2" fillId="0" borderId="4" xfId="0" applyFont="1" applyBorder="1" applyAlignment="1">
      <alignment horizontal="left" vertical="top"/>
    </xf>
    <xf numFmtId="0" fontId="2" fillId="0" borderId="0" xfId="0" applyFont="1" applyAlignment="1">
      <alignment horizontal="left"/>
    </xf>
    <xf numFmtId="9" fontId="0" fillId="0" borderId="1" xfId="0" applyNumberFormat="1" applyBorder="1" applyAlignment="1">
      <alignment horizontal="right"/>
    </xf>
    <xf numFmtId="167" fontId="0" fillId="0" borderId="1" xfId="0" applyNumberFormat="1" applyBorder="1" applyAlignment="1">
      <alignment horizontal="right"/>
    </xf>
    <xf numFmtId="0" fontId="0" fillId="0" borderId="7" xfId="0" applyBorder="1" applyAlignment="1">
      <alignment horizontal="center"/>
    </xf>
    <xf numFmtId="0" fontId="12" fillId="0" borderId="7" xfId="0" quotePrefix="1" applyFont="1" applyBorder="1" applyAlignment="1">
      <alignment horizontal="right"/>
    </xf>
    <xf numFmtId="167" fontId="0" fillId="0" borderId="7" xfId="0" applyNumberFormat="1" applyBorder="1" applyAlignment="1">
      <alignment horizontal="right"/>
    </xf>
    <xf numFmtId="0" fontId="6" fillId="0" borderId="1" xfId="0" applyFont="1" applyBorder="1" applyAlignment="1">
      <alignment horizontal="center" vertical="center" wrapText="1"/>
    </xf>
    <xf numFmtId="0" fontId="6" fillId="0" borderId="1" xfId="0" applyFont="1" applyBorder="1" applyAlignment="1">
      <alignment horizontal="center"/>
    </xf>
    <xf numFmtId="0" fontId="6" fillId="0" borderId="7" xfId="0" applyFont="1" applyBorder="1" applyAlignment="1">
      <alignment horizontal="center" wrapText="1"/>
    </xf>
    <xf numFmtId="0" fontId="6" fillId="0" borderId="7" xfId="0" applyFont="1" applyBorder="1" applyAlignment="1">
      <alignment horizontal="center"/>
    </xf>
    <xf numFmtId="0" fontId="0" fillId="0" borderId="7" xfId="0" applyBorder="1" applyAlignment="1">
      <alignment horizontal="center" vertical="center"/>
    </xf>
    <xf numFmtId="0" fontId="0" fillId="0" borderId="7" xfId="0" applyBorder="1" applyAlignment="1">
      <alignment horizontal="right" wrapText="1"/>
    </xf>
    <xf numFmtId="1" fontId="0" fillId="0" borderId="7" xfId="0" applyNumberFormat="1" applyBorder="1" applyAlignment="1">
      <alignment horizontal="right"/>
    </xf>
    <xf numFmtId="165" fontId="6" fillId="0" borderId="7" xfId="0" applyNumberFormat="1" applyFont="1" applyBorder="1" applyAlignment="1">
      <alignment horizontal="right" wrapText="1"/>
    </xf>
    <xf numFmtId="165" fontId="6" fillId="0" borderId="7" xfId="0" applyNumberFormat="1" applyFont="1" applyBorder="1" applyAlignment="1">
      <alignment horizontal="right"/>
    </xf>
    <xf numFmtId="0" fontId="6" fillId="0" borderId="7" xfId="0" applyFont="1" applyBorder="1" applyAlignment="1">
      <alignment horizontal="center" vertical="center" wrapText="1"/>
    </xf>
    <xf numFmtId="0" fontId="6" fillId="0" borderId="7" xfId="0" applyFont="1" applyBorder="1" applyAlignment="1">
      <alignment horizontal="right" vertical="center" wrapText="1"/>
    </xf>
    <xf numFmtId="0" fontId="1" fillId="0" borderId="1" xfId="0" applyFont="1" applyBorder="1" applyAlignment="1">
      <alignment horizontal="center"/>
    </xf>
    <xf numFmtId="3" fontId="0" fillId="0" borderId="1" xfId="0" applyNumberFormat="1" applyBorder="1" applyAlignment="1">
      <alignment horizontal="center"/>
    </xf>
    <xf numFmtId="1" fontId="0" fillId="0" borderId="1" xfId="0" applyNumberFormat="1" applyBorder="1" applyAlignment="1">
      <alignment horizontal="center"/>
    </xf>
    <xf numFmtId="0" fontId="2" fillId="0" borderId="1" xfId="0" applyFont="1" applyBorder="1" applyAlignment="1">
      <alignment horizontal="right"/>
    </xf>
    <xf numFmtId="1" fontId="1" fillId="0" borderId="1" xfId="0" applyNumberFormat="1" applyFont="1" applyBorder="1" applyAlignment="1">
      <alignment horizontal="right"/>
    </xf>
    <xf numFmtId="0" fontId="1" fillId="0" borderId="1" xfId="0" applyFont="1" applyBorder="1" applyAlignment="1">
      <alignment horizontal="right"/>
    </xf>
    <xf numFmtId="1" fontId="1" fillId="0" borderId="6" xfId="0" applyNumberFormat="1" applyFont="1" applyBorder="1" applyAlignment="1">
      <alignment horizontal="right"/>
    </xf>
    <xf numFmtId="0" fontId="1" fillId="0" borderId="6" xfId="0" applyFont="1" applyBorder="1" applyAlignment="1">
      <alignment horizontal="right"/>
    </xf>
    <xf numFmtId="164" fontId="2" fillId="0" borderId="15" xfId="0" applyNumberFormat="1" applyFont="1" applyBorder="1"/>
    <xf numFmtId="0" fontId="8" fillId="0" borderId="0" xfId="0" applyFont="1"/>
    <xf numFmtId="0" fontId="2" fillId="0" borderId="6" xfId="0" applyFont="1" applyBorder="1"/>
    <xf numFmtId="1" fontId="2" fillId="0" borderId="3" xfId="0" applyNumberFormat="1" applyFont="1" applyBorder="1"/>
    <xf numFmtId="0" fontId="8" fillId="0" borderId="0" xfId="0" applyFont="1" applyAlignment="1">
      <alignment wrapText="1"/>
    </xf>
    <xf numFmtId="0" fontId="0" fillId="3" borderId="15" xfId="0" applyFill="1" applyBorder="1" applyAlignment="1">
      <alignment horizontal="center" vertical="center"/>
    </xf>
    <xf numFmtId="0" fontId="0" fillId="3" borderId="2" xfId="0" applyFill="1" applyBorder="1" applyAlignment="1">
      <alignment horizontal="center" vertical="center"/>
    </xf>
    <xf numFmtId="0" fontId="0" fillId="3" borderId="1" xfId="0" applyFill="1" applyBorder="1" applyAlignment="1">
      <alignment horizontal="center" vertical="center"/>
    </xf>
    <xf numFmtId="0" fontId="8" fillId="0" borderId="0" xfId="0" applyFont="1" applyAlignment="1">
      <alignment vertical="top" wrapText="1"/>
    </xf>
    <xf numFmtId="1" fontId="0" fillId="0" borderId="3" xfId="0" applyNumberFormat="1" applyBorder="1"/>
    <xf numFmtId="0" fontId="2" fillId="0" borderId="16"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10" xfId="0" applyFont="1" applyBorder="1" applyAlignment="1">
      <alignment horizontal="center" vertical="center" wrapText="1"/>
    </xf>
    <xf numFmtId="0" fontId="0" fillId="3" borderId="0" xfId="0" applyFill="1"/>
    <xf numFmtId="0" fontId="0" fillId="0" borderId="6"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xf>
    <xf numFmtId="0" fontId="0" fillId="0" borderId="12" xfId="0" applyBorder="1" applyAlignment="1">
      <alignment horizontal="left" vertical="top" wrapText="1"/>
    </xf>
    <xf numFmtId="0" fontId="0" fillId="0" borderId="11" xfId="0" applyBorder="1" applyAlignment="1">
      <alignment horizontal="left" vertical="top" wrapText="1"/>
    </xf>
    <xf numFmtId="0" fontId="0" fillId="0" borderId="13"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top" wrapText="1"/>
    </xf>
    <xf numFmtId="0" fontId="0" fillId="0" borderId="15" xfId="0" applyBorder="1" applyAlignment="1">
      <alignment horizontal="left" vertical="top" wrapText="1"/>
    </xf>
    <xf numFmtId="0" fontId="10" fillId="0" borderId="1" xfId="0" applyFont="1" applyBorder="1" applyAlignment="1">
      <alignment horizontal="left" vertical="center" wrapText="1"/>
    </xf>
    <xf numFmtId="0" fontId="10" fillId="0" borderId="5" xfId="0" applyFont="1" applyBorder="1" applyAlignment="1">
      <alignment horizontal="left" vertical="center" wrapText="1"/>
    </xf>
    <xf numFmtId="0" fontId="10" fillId="0" borderId="8" xfId="0" applyFont="1" applyBorder="1" applyAlignment="1">
      <alignment horizontal="left" vertical="center" wrapText="1"/>
    </xf>
    <xf numFmtId="0" fontId="9" fillId="0" borderId="5" xfId="0" applyFont="1" applyBorder="1" applyAlignment="1">
      <alignment horizontal="left" vertical="center" wrapText="1"/>
    </xf>
    <xf numFmtId="0" fontId="9" fillId="0" borderId="8" xfId="0" applyFont="1" applyBorder="1" applyAlignment="1">
      <alignment horizontal="left" vertical="center" wrapText="1"/>
    </xf>
    <xf numFmtId="0" fontId="19" fillId="0" borderId="1" xfId="0" applyFont="1" applyBorder="1" applyAlignment="1">
      <alignment horizontal="center" vertical="center" wrapText="1"/>
    </xf>
    <xf numFmtId="0" fontId="9" fillId="0" borderId="1" xfId="0" applyFont="1" applyBorder="1" applyAlignment="1">
      <alignment horizontal="center" vertical="center" wrapText="1"/>
    </xf>
    <xf numFmtId="164" fontId="10" fillId="0" borderId="1" xfId="0" applyNumberFormat="1" applyFont="1" applyBorder="1" applyAlignment="1">
      <alignment horizontal="center" wrapText="1"/>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9" fillId="0" borderId="1" xfId="0" applyFont="1" applyBorder="1" applyAlignment="1">
      <alignment horizontal="left" vertical="center" wrapText="1"/>
    </xf>
    <xf numFmtId="0" fontId="9" fillId="0" borderId="1" xfId="0" applyFont="1" applyBorder="1" applyAlignment="1">
      <alignment horizontal="right" vertical="center" wrapText="1"/>
    </xf>
    <xf numFmtId="3" fontId="10" fillId="0" borderId="1" xfId="0" applyNumberFormat="1" applyFont="1" applyBorder="1" applyAlignment="1">
      <alignment horizontal="right" vertical="center" wrapText="1"/>
    </xf>
    <xf numFmtId="0" fontId="17" fillId="0" borderId="1" xfId="0" applyFont="1" applyBorder="1" applyAlignment="1">
      <alignment horizontal="right" vertical="center" wrapText="1"/>
    </xf>
    <xf numFmtId="0" fontId="10" fillId="0" borderId="1" xfId="0" quotePrefix="1" applyFont="1" applyBorder="1" applyAlignment="1">
      <alignment horizontal="right" vertical="center" wrapText="1"/>
    </xf>
    <xf numFmtId="0" fontId="3" fillId="0" borderId="10" xfId="0" applyFont="1" applyBorder="1" applyAlignment="1">
      <alignment horizontal="left"/>
    </xf>
    <xf numFmtId="0" fontId="3" fillId="0" borderId="14" xfId="0" applyFont="1" applyBorder="1" applyAlignment="1">
      <alignment horizontal="left"/>
    </xf>
    <xf numFmtId="0" fontId="0" fillId="0" borderId="0" xfId="0" applyAlignment="1">
      <alignment horizontal="left" wrapText="1"/>
    </xf>
    <xf numFmtId="0" fontId="0" fillId="0" borderId="0" xfId="0" applyAlignment="1">
      <alignment horizontal="left"/>
    </xf>
    <xf numFmtId="0" fontId="2" fillId="0" borderId="1" xfId="0" applyFont="1" applyBorder="1" applyAlignment="1">
      <alignment horizontal="left" vertical="center"/>
    </xf>
    <xf numFmtId="0" fontId="8" fillId="2" borderId="0" xfId="0" applyFont="1" applyFill="1" applyAlignment="1">
      <alignment horizontal="left"/>
    </xf>
    <xf numFmtId="0" fontId="8" fillId="2" borderId="0" xfId="0" applyFont="1" applyFill="1" applyAlignment="1">
      <alignment horizontal="left" wrapText="1"/>
    </xf>
    <xf numFmtId="0" fontId="2" fillId="3"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7" fillId="0" borderId="5" xfId="0" applyFont="1" applyBorder="1" applyAlignment="1">
      <alignment horizontal="center"/>
    </xf>
    <xf numFmtId="0" fontId="7" fillId="0" borderId="8" xfId="0" applyFont="1" applyBorder="1" applyAlignment="1">
      <alignment horizontal="center"/>
    </xf>
    <xf numFmtId="0" fontId="7" fillId="0" borderId="2" xfId="0" applyFont="1" applyBorder="1" applyAlignment="1">
      <alignment horizontal="center"/>
    </xf>
    <xf numFmtId="0" fontId="8" fillId="2" borderId="0" xfId="0" applyFont="1" applyFill="1" applyAlignment="1">
      <alignment horizontal="left"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cellXfs>
  <cellStyles count="4">
    <cellStyle name="Comma" xfId="1" builtinId="3"/>
    <cellStyle name="Hyperlink" xfId="2" builtinId="8"/>
    <cellStyle name="Normal" xfId="0" builtinId="0"/>
    <cellStyle name="Normal 2 2 2 53" xfId="3" xr:uid="{207D60E5-E520-4FA0-8C25-237CD7D2F6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67971-C1A1-40D0-9EB7-295ECEF205B8}">
  <dimension ref="A1:D15"/>
  <sheetViews>
    <sheetView workbookViewId="0"/>
  </sheetViews>
  <sheetFormatPr defaultRowHeight="15"/>
  <cols>
    <col min="1" max="1" width="57.7109375" customWidth="1"/>
    <col min="2" max="2" width="17.42578125" style="63" customWidth="1"/>
    <col min="3" max="3" width="15.42578125" bestFit="1" customWidth="1"/>
    <col min="4" max="4" width="13.28515625" bestFit="1" customWidth="1"/>
  </cols>
  <sheetData>
    <row r="1" spans="1:4">
      <c r="A1" s="3" t="s">
        <v>0</v>
      </c>
      <c r="B1" s="60" t="s">
        <v>1</v>
      </c>
    </row>
    <row r="2" spans="1:4">
      <c r="A2" s="6" t="s">
        <v>2</v>
      </c>
      <c r="B2" s="61">
        <v>1</v>
      </c>
    </row>
    <row r="3" spans="1:4">
      <c r="A3" s="49" t="s">
        <v>3</v>
      </c>
      <c r="B3" s="61">
        <v>2</v>
      </c>
    </row>
    <row r="4" spans="1:4">
      <c r="A4" s="6" t="s">
        <v>4</v>
      </c>
      <c r="B4" s="62">
        <v>3</v>
      </c>
    </row>
    <row r="5" spans="1:4" ht="30.75">
      <c r="A5" s="6" t="s">
        <v>5</v>
      </c>
      <c r="B5" s="62">
        <v>4</v>
      </c>
    </row>
    <row r="6" spans="1:4">
      <c r="A6" s="7" t="s">
        <v>6</v>
      </c>
      <c r="B6" s="62">
        <v>5</v>
      </c>
    </row>
    <row r="7" spans="1:4">
      <c r="A7" s="6" t="s">
        <v>7</v>
      </c>
      <c r="B7" s="62">
        <v>6</v>
      </c>
    </row>
    <row r="8" spans="1:4" ht="30.75">
      <c r="A8" s="6" t="s">
        <v>8</v>
      </c>
      <c r="B8" s="62">
        <v>7</v>
      </c>
    </row>
    <row r="9" spans="1:4">
      <c r="A9" s="6" t="s">
        <v>9</v>
      </c>
      <c r="B9" s="62">
        <v>8</v>
      </c>
    </row>
    <row r="10" spans="1:4" ht="15.75" customHeight="1">
      <c r="A10" s="6" t="s">
        <v>10</v>
      </c>
      <c r="B10" s="62">
        <v>9</v>
      </c>
      <c r="C10" s="4"/>
    </row>
    <row r="11" spans="1:4">
      <c r="A11" s="48" t="s">
        <v>11</v>
      </c>
      <c r="B11" s="62">
        <v>10</v>
      </c>
    </row>
    <row r="12" spans="1:4">
      <c r="A12" s="6" t="s">
        <v>12</v>
      </c>
      <c r="B12" s="62">
        <v>11</v>
      </c>
      <c r="C12" s="59"/>
    </row>
    <row r="13" spans="1:4">
      <c r="A13" s="4" t="s">
        <v>13</v>
      </c>
      <c r="B13" s="62"/>
    </row>
    <row r="14" spans="1:4">
      <c r="A14" t="s">
        <v>14</v>
      </c>
      <c r="B14" s="62">
        <v>12</v>
      </c>
    </row>
    <row r="15" spans="1:4">
      <c r="A15" s="6" t="s">
        <v>15</v>
      </c>
      <c r="B15" s="62">
        <v>13</v>
      </c>
      <c r="D15" s="2"/>
    </row>
  </sheetData>
  <hyperlinks>
    <hyperlink ref="B2" location="1!A1" display="1!A1" xr:uid="{E6014A55-28BD-4444-AD82-CE9159C25404}"/>
    <hyperlink ref="B3" location="2!A1" display="2!A1" xr:uid="{0E49B679-BD75-4FA7-ACF5-D5E414E57D6D}"/>
    <hyperlink ref="B4" location="'3'!A1" display="'3'!A1" xr:uid="{0FAB9B95-4831-4A84-AF0F-BD45C51AA4A1}"/>
    <hyperlink ref="B15" location="'13'!A1" display="'13'!A1" xr:uid="{850F5727-3C0A-45CA-8049-41B228A77F27}"/>
    <hyperlink ref="B14" location="'12'!A1" display="'12'!A1" xr:uid="{FBB8A9A5-CCB3-4895-8D80-81460C463B33}"/>
    <hyperlink ref="B5" location="'4'!A1" display="'4'!A1" xr:uid="{75FDCD34-CC6C-4876-A6F2-34F5192E6E7F}"/>
    <hyperlink ref="B6" location="'5'!A1" display="'5'!A1" xr:uid="{C9469023-8DDC-43B8-A250-8A2325CD2AE5}"/>
    <hyperlink ref="B7" location="'6'!A1" display="'6'!A1" xr:uid="{BA450072-20DB-4F65-91F1-F942B8DB1311}"/>
    <hyperlink ref="B8" location="'7'!A1" display="'7'!A1" xr:uid="{9F4E65CE-99B6-43C6-A817-704779B3636C}"/>
    <hyperlink ref="B9" location="'8'!A1" display="'8'!A1" xr:uid="{F67CC85F-B3D8-45E5-ABC8-F06DF7448AD0}"/>
    <hyperlink ref="B10" location="'9'!A1" display="'9'!A1" xr:uid="{BB9731C7-7D14-4D00-BC90-8BE3D1843BAE}"/>
    <hyperlink ref="B11" location="'10'!A1" display="'10'!A1" xr:uid="{A8B6D1A0-3B18-478D-A830-4EB28FD13F8F}"/>
    <hyperlink ref="B12" location="'11'!A1" display="'11'!A1" xr:uid="{F4DEA29F-4359-4963-BBD3-7247AB36A89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44BA-8C50-4B6E-8292-CB8E03E1FB7B}">
  <dimension ref="A1:G19"/>
  <sheetViews>
    <sheetView workbookViewId="0">
      <selection activeCell="A2" sqref="A2"/>
    </sheetView>
  </sheetViews>
  <sheetFormatPr defaultRowHeight="14.45"/>
  <sheetData>
    <row r="1" spans="1:7">
      <c r="A1" s="4" t="s">
        <v>54</v>
      </c>
    </row>
    <row r="2" spans="1:7" ht="15">
      <c r="A2" s="77" t="s">
        <v>17</v>
      </c>
      <c r="B2" s="56" t="s">
        <v>55</v>
      </c>
    </row>
    <row r="3" spans="1:7" ht="15">
      <c r="A3" s="78" t="s">
        <v>23</v>
      </c>
      <c r="B3" s="9">
        <v>392</v>
      </c>
      <c r="E3" s="58"/>
      <c r="F3" s="1"/>
      <c r="G3" s="1"/>
    </row>
    <row r="4" spans="1:7" ht="15">
      <c r="A4" s="78">
        <v>2026</v>
      </c>
      <c r="B4" s="9">
        <v>349</v>
      </c>
      <c r="E4" s="58"/>
      <c r="F4" s="1"/>
      <c r="G4" s="1"/>
    </row>
    <row r="5" spans="1:7" ht="15">
      <c r="A5" s="78">
        <v>2027</v>
      </c>
      <c r="B5" s="9">
        <v>434</v>
      </c>
      <c r="C5" s="57"/>
      <c r="E5" s="58"/>
      <c r="F5" s="1"/>
      <c r="G5" s="1"/>
    </row>
    <row r="6" spans="1:7" ht="15">
      <c r="A6" s="78">
        <v>2028</v>
      </c>
      <c r="B6" s="9">
        <v>442</v>
      </c>
      <c r="E6" s="58"/>
      <c r="F6" s="1"/>
      <c r="G6" s="1"/>
    </row>
    <row r="7" spans="1:7" ht="15">
      <c r="A7" s="78">
        <v>2029</v>
      </c>
      <c r="B7" s="9">
        <v>382</v>
      </c>
      <c r="E7" s="58"/>
      <c r="F7" s="1"/>
      <c r="G7" s="1"/>
    </row>
    <row r="8" spans="1:7" ht="15">
      <c r="A8" s="78">
        <v>2030</v>
      </c>
      <c r="B8" s="9">
        <v>397</v>
      </c>
      <c r="E8" s="58"/>
      <c r="F8" s="1"/>
      <c r="G8" s="1"/>
    </row>
    <row r="9" spans="1:7" ht="15">
      <c r="A9" s="78">
        <v>2031</v>
      </c>
      <c r="B9" s="9">
        <v>366</v>
      </c>
      <c r="E9" s="58"/>
      <c r="F9" s="1"/>
      <c r="G9" s="1"/>
    </row>
    <row r="10" spans="1:7" ht="15">
      <c r="A10" s="78">
        <v>2032</v>
      </c>
      <c r="B10" s="9">
        <v>307</v>
      </c>
      <c r="E10" s="58"/>
      <c r="F10" s="1"/>
      <c r="G10" s="1"/>
    </row>
    <row r="11" spans="1:7" ht="15">
      <c r="A11" s="78">
        <v>2033</v>
      </c>
      <c r="B11" s="9">
        <v>294</v>
      </c>
      <c r="E11" s="58"/>
      <c r="F11" s="1"/>
      <c r="G11" s="1"/>
    </row>
    <row r="12" spans="1:7" ht="15">
      <c r="A12" s="78">
        <v>2034</v>
      </c>
      <c r="B12" s="9">
        <v>268</v>
      </c>
      <c r="E12" s="58"/>
      <c r="F12" s="1"/>
      <c r="G12" s="1"/>
    </row>
    <row r="13" spans="1:7" ht="15">
      <c r="A13" s="78">
        <v>2035</v>
      </c>
      <c r="B13" s="9">
        <v>352</v>
      </c>
      <c r="E13" s="58"/>
      <c r="F13" s="1"/>
      <c r="G13" s="1"/>
    </row>
    <row r="14" spans="1:7" ht="15">
      <c r="A14" s="78">
        <v>2036</v>
      </c>
      <c r="B14" s="9">
        <v>364</v>
      </c>
      <c r="E14" s="58"/>
      <c r="F14" s="1"/>
      <c r="G14" s="1"/>
    </row>
    <row r="15" spans="1:7" ht="15">
      <c r="A15" s="78">
        <v>2037</v>
      </c>
      <c r="B15" s="9">
        <v>382</v>
      </c>
      <c r="E15" s="58"/>
      <c r="F15" s="1"/>
      <c r="G15" s="1"/>
    </row>
    <row r="16" spans="1:7" ht="15">
      <c r="A16" s="78">
        <v>2038</v>
      </c>
      <c r="B16" s="9">
        <v>370</v>
      </c>
      <c r="E16" s="58"/>
      <c r="F16" s="1"/>
      <c r="G16" s="1"/>
    </row>
    <row r="17" spans="1:7" ht="15">
      <c r="A17" s="78">
        <v>2039</v>
      </c>
      <c r="B17" s="9">
        <v>380</v>
      </c>
      <c r="E17" s="58"/>
      <c r="F17" s="1"/>
      <c r="G17" s="1"/>
    </row>
    <row r="18" spans="1:7" ht="15">
      <c r="A18" s="78">
        <v>2040</v>
      </c>
      <c r="B18" s="9">
        <v>314</v>
      </c>
      <c r="E18" s="58"/>
      <c r="F18" s="1"/>
      <c r="G18" s="1"/>
    </row>
    <row r="19" spans="1:7">
      <c r="A19" t="s">
        <v>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46679-6665-4DCF-8551-1FAF59AC0A7C}">
  <dimension ref="A1:I18"/>
  <sheetViews>
    <sheetView workbookViewId="0">
      <selection activeCell="A2" sqref="A2"/>
    </sheetView>
  </sheetViews>
  <sheetFormatPr defaultRowHeight="15" customHeight="1"/>
  <cols>
    <col min="2" max="2" width="9.140625" customWidth="1"/>
  </cols>
  <sheetData>
    <row r="1" spans="1:9">
      <c r="A1" s="4" t="s">
        <v>56</v>
      </c>
    </row>
    <row r="2" spans="1:9" ht="30.75">
      <c r="A2" s="79" t="s">
        <v>17</v>
      </c>
      <c r="B2" s="80" t="s">
        <v>44</v>
      </c>
      <c r="C2" s="80" t="s">
        <v>45</v>
      </c>
      <c r="D2" s="80" t="s">
        <v>46</v>
      </c>
      <c r="E2" s="80" t="s">
        <v>47</v>
      </c>
      <c r="F2" s="80" t="s">
        <v>48</v>
      </c>
      <c r="G2" s="80" t="s">
        <v>49</v>
      </c>
      <c r="H2" s="80" t="s">
        <v>50</v>
      </c>
      <c r="I2" s="80" t="s">
        <v>51</v>
      </c>
    </row>
    <row r="3" spans="1:9">
      <c r="A3" s="72">
        <v>2026</v>
      </c>
      <c r="B3" s="81">
        <v>345</v>
      </c>
      <c r="C3" s="81">
        <v>349</v>
      </c>
      <c r="D3" s="81">
        <v>342</v>
      </c>
      <c r="E3" s="81">
        <v>352</v>
      </c>
      <c r="F3" s="81">
        <v>349</v>
      </c>
      <c r="G3" s="81">
        <v>356</v>
      </c>
      <c r="H3" s="81">
        <v>356</v>
      </c>
      <c r="I3" s="81">
        <v>356</v>
      </c>
    </row>
    <row r="4" spans="1:9">
      <c r="A4" s="72">
        <v>2027</v>
      </c>
      <c r="B4" s="81">
        <v>434</v>
      </c>
      <c r="C4" s="81">
        <v>434</v>
      </c>
      <c r="D4" s="81">
        <v>434</v>
      </c>
      <c r="E4" s="81">
        <v>434</v>
      </c>
      <c r="F4" s="81">
        <v>430</v>
      </c>
      <c r="G4" s="81">
        <v>434</v>
      </c>
      <c r="H4" s="81">
        <v>434</v>
      </c>
      <c r="I4" s="81">
        <v>434</v>
      </c>
    </row>
    <row r="5" spans="1:9">
      <c r="A5" s="72">
        <v>2028</v>
      </c>
      <c r="B5" s="81">
        <v>442</v>
      </c>
      <c r="C5" s="81">
        <v>442</v>
      </c>
      <c r="D5" s="81">
        <v>442</v>
      </c>
      <c r="E5" s="81">
        <v>442</v>
      </c>
      <c r="F5" s="81">
        <v>442</v>
      </c>
      <c r="G5" s="81">
        <v>442</v>
      </c>
      <c r="H5" s="81">
        <v>442</v>
      </c>
      <c r="I5" s="81">
        <v>442</v>
      </c>
    </row>
    <row r="6" spans="1:9">
      <c r="A6" s="72">
        <v>2029</v>
      </c>
      <c r="B6" s="81">
        <v>382</v>
      </c>
      <c r="C6" s="81">
        <v>382</v>
      </c>
      <c r="D6" s="81">
        <v>382</v>
      </c>
      <c r="E6" s="81">
        <v>382</v>
      </c>
      <c r="F6" s="81">
        <v>382</v>
      </c>
      <c r="G6" s="81">
        <v>382</v>
      </c>
      <c r="H6" s="81">
        <v>382</v>
      </c>
      <c r="I6" s="81">
        <v>382</v>
      </c>
    </row>
    <row r="7" spans="1:9">
      <c r="A7" s="72">
        <v>2030</v>
      </c>
      <c r="B7" s="81">
        <v>393</v>
      </c>
      <c r="C7" s="81">
        <v>393</v>
      </c>
      <c r="D7" s="81">
        <v>393</v>
      </c>
      <c r="E7" s="81">
        <v>397</v>
      </c>
      <c r="F7" s="81">
        <v>397</v>
      </c>
      <c r="G7" s="81">
        <v>397</v>
      </c>
      <c r="H7" s="81">
        <v>397</v>
      </c>
      <c r="I7" s="81">
        <v>397</v>
      </c>
    </row>
    <row r="8" spans="1:9">
      <c r="A8" s="72">
        <v>2031</v>
      </c>
      <c r="B8" s="81">
        <v>362</v>
      </c>
      <c r="C8" s="81">
        <v>362</v>
      </c>
      <c r="D8" s="81">
        <v>362</v>
      </c>
      <c r="E8" s="81">
        <v>366</v>
      </c>
      <c r="F8" s="81">
        <v>366</v>
      </c>
      <c r="G8" s="81">
        <v>366</v>
      </c>
      <c r="H8" s="81">
        <v>366</v>
      </c>
      <c r="I8" s="81">
        <v>366</v>
      </c>
    </row>
    <row r="9" spans="1:9">
      <c r="A9" s="72">
        <v>2032</v>
      </c>
      <c r="B9" s="81">
        <v>301</v>
      </c>
      <c r="C9" s="81">
        <v>301</v>
      </c>
      <c r="D9" s="81">
        <v>304</v>
      </c>
      <c r="E9" s="81">
        <v>307</v>
      </c>
      <c r="F9" s="81">
        <v>307</v>
      </c>
      <c r="G9" s="81">
        <v>311</v>
      </c>
      <c r="H9" s="81">
        <v>311</v>
      </c>
      <c r="I9" s="81">
        <v>311</v>
      </c>
    </row>
    <row r="10" spans="1:9">
      <c r="A10" s="72">
        <v>2033</v>
      </c>
      <c r="B10" s="81">
        <v>300</v>
      </c>
      <c r="C10" s="81">
        <v>297</v>
      </c>
      <c r="D10" s="81">
        <v>294</v>
      </c>
      <c r="E10" s="81">
        <v>279</v>
      </c>
      <c r="F10" s="81">
        <v>288</v>
      </c>
      <c r="G10" s="81">
        <v>300</v>
      </c>
      <c r="H10" s="81">
        <v>300</v>
      </c>
      <c r="I10" s="81">
        <v>300</v>
      </c>
    </row>
    <row r="11" spans="1:9">
      <c r="A11" s="72">
        <v>2034</v>
      </c>
      <c r="B11" s="81">
        <v>253</v>
      </c>
      <c r="C11" s="81">
        <v>251</v>
      </c>
      <c r="D11" s="81">
        <v>253</v>
      </c>
      <c r="E11" s="81">
        <v>262</v>
      </c>
      <c r="F11" s="81">
        <v>273</v>
      </c>
      <c r="G11" s="81">
        <v>285</v>
      </c>
      <c r="H11" s="81">
        <v>282</v>
      </c>
      <c r="I11" s="81">
        <v>285</v>
      </c>
    </row>
    <row r="12" spans="1:9">
      <c r="A12" s="72">
        <v>2035</v>
      </c>
      <c r="B12" s="81">
        <v>336</v>
      </c>
      <c r="C12" s="81">
        <v>336</v>
      </c>
      <c r="D12" s="81">
        <v>340</v>
      </c>
      <c r="E12" s="81">
        <v>336</v>
      </c>
      <c r="F12" s="81">
        <v>348</v>
      </c>
      <c r="G12" s="81">
        <v>374</v>
      </c>
      <c r="H12" s="81">
        <v>371</v>
      </c>
      <c r="I12" s="81">
        <v>374</v>
      </c>
    </row>
    <row r="13" spans="1:9">
      <c r="A13" s="72">
        <v>2036</v>
      </c>
      <c r="B13" s="81">
        <v>372</v>
      </c>
      <c r="C13" s="81">
        <v>368</v>
      </c>
      <c r="D13" s="81">
        <v>368</v>
      </c>
      <c r="E13" s="81">
        <v>321</v>
      </c>
      <c r="F13" s="81">
        <v>348</v>
      </c>
      <c r="G13" s="81">
        <v>396</v>
      </c>
      <c r="H13" s="81">
        <v>392</v>
      </c>
      <c r="I13" s="81">
        <v>396</v>
      </c>
    </row>
    <row r="14" spans="1:9">
      <c r="A14" s="72">
        <v>2037</v>
      </c>
      <c r="B14" s="81">
        <v>378</v>
      </c>
      <c r="C14" s="81">
        <v>361</v>
      </c>
      <c r="D14" s="81">
        <v>378</v>
      </c>
      <c r="E14" s="81">
        <v>349</v>
      </c>
      <c r="F14" s="81">
        <v>378</v>
      </c>
      <c r="G14" s="81">
        <v>406</v>
      </c>
      <c r="H14" s="81">
        <v>402</v>
      </c>
      <c r="I14" s="81">
        <v>402</v>
      </c>
    </row>
    <row r="15" spans="1:9">
      <c r="A15" s="72">
        <v>2038</v>
      </c>
      <c r="B15" s="81">
        <v>382</v>
      </c>
      <c r="C15" s="81">
        <v>374</v>
      </c>
      <c r="D15" s="81">
        <v>374</v>
      </c>
      <c r="E15" s="81">
        <v>339</v>
      </c>
      <c r="F15" s="81">
        <v>350</v>
      </c>
      <c r="G15" s="81">
        <v>394</v>
      </c>
      <c r="H15" s="81">
        <v>390</v>
      </c>
      <c r="I15" s="81">
        <v>394</v>
      </c>
    </row>
    <row r="16" spans="1:9">
      <c r="A16" s="72">
        <v>2039</v>
      </c>
      <c r="B16" s="81">
        <v>388</v>
      </c>
      <c r="C16" s="81">
        <v>388</v>
      </c>
      <c r="D16" s="81">
        <v>380</v>
      </c>
      <c r="E16" s="81">
        <v>361</v>
      </c>
      <c r="F16" s="81">
        <v>368</v>
      </c>
      <c r="G16" s="81">
        <v>392</v>
      </c>
      <c r="H16" s="81">
        <v>392</v>
      </c>
      <c r="I16" s="81">
        <v>392</v>
      </c>
    </row>
    <row r="17" spans="1:9">
      <c r="A17" s="72">
        <v>2040</v>
      </c>
      <c r="B17" s="81">
        <v>306</v>
      </c>
      <c r="C17" s="81">
        <v>302</v>
      </c>
      <c r="D17" s="81">
        <v>287</v>
      </c>
      <c r="E17" s="81">
        <v>284</v>
      </c>
      <c r="F17" s="81">
        <v>287</v>
      </c>
      <c r="G17" s="81">
        <v>344</v>
      </c>
      <c r="H17" s="81">
        <v>340</v>
      </c>
      <c r="I17" s="81">
        <v>367</v>
      </c>
    </row>
    <row r="18" spans="1:9"/>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BCD4C-496D-4779-818E-EFE902336E23}">
  <dimension ref="A1:J47"/>
  <sheetViews>
    <sheetView workbookViewId="0">
      <selection activeCell="A2" sqref="A2"/>
    </sheetView>
  </sheetViews>
  <sheetFormatPr defaultRowHeight="15"/>
  <cols>
    <col min="2" max="2" width="32.140625" customWidth="1"/>
  </cols>
  <sheetData>
    <row r="1" spans="1:10">
      <c r="A1" s="17" t="s">
        <v>57</v>
      </c>
      <c r="B1" s="4"/>
    </row>
    <row r="2" spans="1:10">
      <c r="A2" s="66" t="s">
        <v>17</v>
      </c>
      <c r="B2" s="30" t="s">
        <v>58</v>
      </c>
    </row>
    <row r="3" spans="1:10" ht="15" customHeight="1">
      <c r="A3" s="13">
        <v>2015</v>
      </c>
      <c r="B3" s="39">
        <v>446</v>
      </c>
      <c r="C3" s="37"/>
      <c r="D3" s="111" t="s">
        <v>59</v>
      </c>
      <c r="E3" s="112"/>
      <c r="F3" s="112"/>
      <c r="G3" s="112"/>
      <c r="H3" s="112"/>
      <c r="I3" s="112"/>
      <c r="J3" s="113"/>
    </row>
    <row r="4" spans="1:10">
      <c r="A4" s="13">
        <v>2016</v>
      </c>
      <c r="B4" s="39">
        <v>459</v>
      </c>
      <c r="C4" s="37"/>
      <c r="D4" s="114"/>
      <c r="E4" s="115"/>
      <c r="F4" s="115"/>
      <c r="G4" s="115"/>
      <c r="H4" s="115"/>
      <c r="I4" s="115"/>
      <c r="J4" s="116"/>
    </row>
    <row r="5" spans="1:10">
      <c r="A5" s="13">
        <v>2017</v>
      </c>
      <c r="B5" s="39">
        <v>417</v>
      </c>
      <c r="C5" s="37"/>
      <c r="D5" s="114"/>
      <c r="E5" s="115"/>
      <c r="F5" s="115"/>
      <c r="G5" s="115"/>
      <c r="H5" s="115"/>
      <c r="I5" s="115"/>
      <c r="J5" s="116"/>
    </row>
    <row r="6" spans="1:10">
      <c r="A6" s="13">
        <v>2018</v>
      </c>
      <c r="B6" s="39">
        <v>435</v>
      </c>
      <c r="C6" s="37"/>
      <c r="D6" s="114"/>
      <c r="E6" s="115"/>
      <c r="F6" s="115"/>
      <c r="G6" s="115"/>
      <c r="H6" s="115"/>
      <c r="I6" s="115"/>
      <c r="J6" s="116"/>
    </row>
    <row r="7" spans="1:10">
      <c r="A7" s="13">
        <v>2019</v>
      </c>
      <c r="B7" s="39">
        <v>439</v>
      </c>
      <c r="C7" s="37"/>
      <c r="D7" s="114"/>
      <c r="E7" s="115"/>
      <c r="F7" s="115"/>
      <c r="G7" s="115"/>
      <c r="H7" s="115"/>
      <c r="I7" s="115"/>
      <c r="J7" s="116"/>
    </row>
    <row r="8" spans="1:10">
      <c r="A8" s="13">
        <v>2020</v>
      </c>
      <c r="B8" s="39">
        <v>514</v>
      </c>
      <c r="C8" s="37"/>
      <c r="D8" s="114"/>
      <c r="E8" s="115"/>
      <c r="F8" s="115"/>
      <c r="G8" s="115"/>
      <c r="H8" s="115"/>
      <c r="I8" s="115"/>
      <c r="J8" s="116"/>
    </row>
    <row r="9" spans="1:10">
      <c r="A9" s="13">
        <v>2021</v>
      </c>
      <c r="B9" s="39">
        <v>482</v>
      </c>
      <c r="C9" s="37"/>
      <c r="D9" s="117"/>
      <c r="E9" s="118"/>
      <c r="F9" s="118"/>
      <c r="G9" s="118"/>
      <c r="H9" s="118"/>
      <c r="I9" s="118"/>
      <c r="J9" s="119"/>
    </row>
    <row r="10" spans="1:10">
      <c r="A10" s="13">
        <v>2022</v>
      </c>
      <c r="B10" s="39">
        <v>459</v>
      </c>
      <c r="C10" s="37"/>
      <c r="D10" s="65"/>
      <c r="E10" s="65"/>
    </row>
    <row r="11" spans="1:10">
      <c r="A11" s="13">
        <v>2023</v>
      </c>
      <c r="B11" s="39">
        <v>442</v>
      </c>
      <c r="C11" s="37"/>
      <c r="D11" s="65"/>
      <c r="E11" s="65"/>
    </row>
    <row r="12" spans="1:10">
      <c r="A12" s="13">
        <v>2024</v>
      </c>
      <c r="B12" s="39">
        <v>451</v>
      </c>
      <c r="C12" s="38"/>
    </row>
    <row r="13" spans="1:10">
      <c r="A13" s="13">
        <v>2025</v>
      </c>
      <c r="B13" s="39">
        <v>451</v>
      </c>
      <c r="C13" s="42"/>
    </row>
    <row r="14" spans="1:10">
      <c r="A14" s="13">
        <v>2026</v>
      </c>
      <c r="B14" s="39">
        <v>356</v>
      </c>
    </row>
    <row r="15" spans="1:10">
      <c r="A15" s="13">
        <v>2027</v>
      </c>
      <c r="B15" s="39">
        <v>434</v>
      </c>
    </row>
    <row r="16" spans="1:10">
      <c r="A16" s="13">
        <v>2028</v>
      </c>
      <c r="B16" s="39">
        <v>442</v>
      </c>
    </row>
    <row r="17" spans="1:2">
      <c r="A17" s="13">
        <v>2029</v>
      </c>
      <c r="B17" s="39">
        <v>382</v>
      </c>
    </row>
    <row r="18" spans="1:2">
      <c r="A18" s="13">
        <v>2030</v>
      </c>
      <c r="B18" s="39">
        <v>397</v>
      </c>
    </row>
    <row r="19" spans="1:2">
      <c r="A19" s="13">
        <v>2031</v>
      </c>
      <c r="B19" s="39">
        <v>366</v>
      </c>
    </row>
    <row r="20" spans="1:2">
      <c r="A20" s="13">
        <v>2032</v>
      </c>
      <c r="B20" s="39">
        <v>311</v>
      </c>
    </row>
    <row r="21" spans="1:2">
      <c r="A21" s="13">
        <v>2033</v>
      </c>
      <c r="B21" s="39">
        <v>300</v>
      </c>
    </row>
    <row r="22" spans="1:2">
      <c r="A22" s="13">
        <v>2034</v>
      </c>
      <c r="B22" s="39">
        <v>285</v>
      </c>
    </row>
    <row r="23" spans="1:2">
      <c r="A23" s="13">
        <v>2035</v>
      </c>
      <c r="B23" s="39">
        <v>378</v>
      </c>
    </row>
    <row r="24" spans="1:2">
      <c r="A24" s="13">
        <v>2036</v>
      </c>
      <c r="B24" s="39">
        <v>396</v>
      </c>
    </row>
    <row r="25" spans="1:2">
      <c r="A25" s="13">
        <v>2037</v>
      </c>
      <c r="B25" s="39">
        <v>406</v>
      </c>
    </row>
    <row r="26" spans="1:2">
      <c r="A26" s="13">
        <v>2038</v>
      </c>
      <c r="B26" s="39">
        <v>394</v>
      </c>
    </row>
    <row r="27" spans="1:2">
      <c r="A27" s="13">
        <v>2039</v>
      </c>
      <c r="B27" s="39">
        <v>392</v>
      </c>
    </row>
    <row r="28" spans="1:2">
      <c r="A28" s="13">
        <v>2040</v>
      </c>
      <c r="B28" s="39">
        <v>378</v>
      </c>
    </row>
    <row r="29" spans="1:2">
      <c r="A29" s="13">
        <v>2041</v>
      </c>
      <c r="B29" s="39">
        <v>335</v>
      </c>
    </row>
    <row r="30" spans="1:2">
      <c r="A30" s="13">
        <v>2042</v>
      </c>
      <c r="B30" s="39">
        <v>270</v>
      </c>
    </row>
    <row r="31" spans="1:2">
      <c r="A31" s="13">
        <v>2043</v>
      </c>
      <c r="B31" s="39">
        <v>181</v>
      </c>
    </row>
    <row r="32" spans="1:2">
      <c r="A32" s="13">
        <v>2044</v>
      </c>
      <c r="B32" s="39">
        <v>136</v>
      </c>
    </row>
    <row r="33" spans="1:2">
      <c r="A33" s="13">
        <v>2045</v>
      </c>
      <c r="B33" s="39">
        <v>138</v>
      </c>
    </row>
    <row r="34" spans="1:2">
      <c r="A34" s="13">
        <v>2046</v>
      </c>
      <c r="B34" s="39">
        <v>108</v>
      </c>
    </row>
    <row r="35" spans="1:2">
      <c r="A35" s="13">
        <v>2047</v>
      </c>
      <c r="B35" s="39">
        <v>68</v>
      </c>
    </row>
    <row r="36" spans="1:2">
      <c r="A36" s="13">
        <v>2048</v>
      </c>
      <c r="B36" s="39">
        <v>81</v>
      </c>
    </row>
    <row r="37" spans="1:2">
      <c r="A37" s="13">
        <v>2049</v>
      </c>
      <c r="B37" s="39">
        <v>81</v>
      </c>
    </row>
    <row r="38" spans="1:2">
      <c r="A38" s="13">
        <v>2050</v>
      </c>
      <c r="B38" s="39">
        <v>88</v>
      </c>
    </row>
    <row r="39" spans="1:2" ht="15" customHeight="1">
      <c r="A39" s="64"/>
      <c r="B39" s="64"/>
    </row>
    <row r="40" spans="1:2">
      <c r="A40" s="65"/>
      <c r="B40" s="65"/>
    </row>
    <row r="41" spans="1:2">
      <c r="A41" s="65"/>
      <c r="B41" s="65"/>
    </row>
    <row r="42" spans="1:2">
      <c r="A42" s="65"/>
      <c r="B42" s="65"/>
    </row>
    <row r="43" spans="1:2">
      <c r="A43" s="65"/>
      <c r="B43" s="65"/>
    </row>
    <row r="44" spans="1:2">
      <c r="A44" s="65"/>
      <c r="B44" s="65"/>
    </row>
    <row r="45" spans="1:2" ht="14.45" customHeight="1">
      <c r="A45" s="65"/>
      <c r="B45" s="65"/>
    </row>
    <row r="46" spans="1:2" ht="14.45" customHeight="1">
      <c r="A46" s="65"/>
      <c r="B46" s="65"/>
    </row>
    <row r="47" spans="1:2">
      <c r="A47" s="65"/>
      <c r="B47" s="65"/>
    </row>
  </sheetData>
  <mergeCells count="1">
    <mergeCell ref="D3:J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B1793-27AF-474E-914D-5CE85CE46348}">
  <dimension ref="A1:F39"/>
  <sheetViews>
    <sheetView workbookViewId="0"/>
  </sheetViews>
  <sheetFormatPr defaultRowHeight="14.45"/>
  <cols>
    <col min="3" max="3" width="9.85546875" customWidth="1"/>
    <col min="4" max="4" width="11.140625" customWidth="1"/>
    <col min="5" max="5" width="13.85546875" customWidth="1"/>
    <col min="6" max="6" width="12.42578125" customWidth="1"/>
  </cols>
  <sheetData>
    <row r="1" spans="1:6">
      <c r="A1" s="4" t="s">
        <v>60</v>
      </c>
    </row>
    <row r="2" spans="1:6" ht="15">
      <c r="A2" t="s">
        <v>61</v>
      </c>
    </row>
    <row r="3" spans="1:6" ht="30.75">
      <c r="A3" s="84" t="s">
        <v>17</v>
      </c>
      <c r="B3" s="85" t="s">
        <v>62</v>
      </c>
      <c r="C3" s="85" t="s">
        <v>63</v>
      </c>
      <c r="D3" s="85" t="s">
        <v>64</v>
      </c>
      <c r="E3" s="85" t="s">
        <v>65</v>
      </c>
      <c r="F3" s="85" t="s">
        <v>66</v>
      </c>
    </row>
    <row r="4" spans="1:6" ht="15">
      <c r="A4" s="78">
        <v>2015</v>
      </c>
      <c r="B4" s="82">
        <v>6.3242693807923596</v>
      </c>
      <c r="C4" s="83">
        <v>6.3</v>
      </c>
      <c r="D4" s="40">
        <v>6</v>
      </c>
      <c r="E4" s="83"/>
      <c r="F4" s="40">
        <v>6</v>
      </c>
    </row>
    <row r="5" spans="1:6" ht="15">
      <c r="A5" s="78">
        <v>2016</v>
      </c>
      <c r="B5" s="82">
        <v>5.6198755145004702</v>
      </c>
      <c r="C5" s="83">
        <v>5.6</v>
      </c>
      <c r="D5" s="40">
        <v>6</v>
      </c>
      <c r="E5" s="83"/>
      <c r="F5" s="40">
        <v>6</v>
      </c>
    </row>
    <row r="6" spans="1:6" ht="15">
      <c r="A6" s="78">
        <v>2017</v>
      </c>
      <c r="B6" s="82">
        <v>2.5960258424716298</v>
      </c>
      <c r="C6" s="83">
        <v>2.6</v>
      </c>
      <c r="D6" s="40">
        <v>3</v>
      </c>
      <c r="E6" s="83"/>
      <c r="F6" s="40">
        <v>3</v>
      </c>
    </row>
    <row r="7" spans="1:6">
      <c r="A7" s="78">
        <v>2018</v>
      </c>
      <c r="B7" s="83">
        <v>4.1591270666667395</v>
      </c>
      <c r="C7" s="83">
        <v>4.2</v>
      </c>
      <c r="D7" s="40">
        <v>4</v>
      </c>
      <c r="E7" s="83"/>
      <c r="F7" s="40">
        <v>4</v>
      </c>
    </row>
    <row r="8" spans="1:6">
      <c r="A8" s="78">
        <v>2019</v>
      </c>
      <c r="B8" s="83">
        <v>3.9658972337244198</v>
      </c>
      <c r="C8" s="83">
        <v>4</v>
      </c>
      <c r="D8" s="40">
        <v>4</v>
      </c>
      <c r="E8" s="83"/>
      <c r="F8" s="40">
        <v>4</v>
      </c>
    </row>
    <row r="9" spans="1:6">
      <c r="A9" s="78">
        <v>2020</v>
      </c>
      <c r="B9" s="83">
        <v>4.3</v>
      </c>
      <c r="C9" s="83">
        <v>4.3</v>
      </c>
      <c r="D9" s="40">
        <v>4</v>
      </c>
      <c r="E9" s="83"/>
      <c r="F9" s="40">
        <v>4</v>
      </c>
    </row>
    <row r="10" spans="1:6">
      <c r="A10" s="78">
        <v>2021</v>
      </c>
      <c r="B10" s="83">
        <v>4.5999999999999996</v>
      </c>
      <c r="C10" s="83">
        <v>4.5999999999999996</v>
      </c>
      <c r="D10" s="40">
        <v>4</v>
      </c>
      <c r="E10" s="83"/>
      <c r="F10" s="40">
        <v>4</v>
      </c>
    </row>
    <row r="11" spans="1:6">
      <c r="A11" s="78">
        <v>2022</v>
      </c>
      <c r="B11" s="83">
        <v>5.0999999999999996</v>
      </c>
      <c r="C11" s="83">
        <v>5.0999999999999996</v>
      </c>
      <c r="D11" s="83"/>
      <c r="E11" s="83"/>
      <c r="F11" s="40"/>
    </row>
    <row r="12" spans="1:6">
      <c r="A12" s="78">
        <v>2023</v>
      </c>
      <c r="B12" s="83">
        <v>8.0454301634964214</v>
      </c>
      <c r="C12" s="83"/>
      <c r="D12" s="83"/>
      <c r="E12" s="83"/>
      <c r="F12" s="40"/>
    </row>
    <row r="13" spans="1:6">
      <c r="A13" s="78">
        <v>2024</v>
      </c>
      <c r="B13" s="83">
        <v>10.519266294860122</v>
      </c>
      <c r="C13" s="83"/>
      <c r="D13" s="83"/>
      <c r="E13" s="83"/>
      <c r="F13" s="40">
        <v>3</v>
      </c>
    </row>
    <row r="14" spans="1:6">
      <c r="A14" s="78">
        <v>2025</v>
      </c>
      <c r="B14" s="83">
        <v>11.556754975894757</v>
      </c>
      <c r="C14" s="83">
        <v>6.4</v>
      </c>
      <c r="D14" s="40">
        <v>9.0306824849343368</v>
      </c>
      <c r="E14" s="40">
        <v>9.0306824849343368</v>
      </c>
      <c r="F14" s="40">
        <v>4</v>
      </c>
    </row>
    <row r="15" spans="1:6">
      <c r="A15" s="78">
        <v>2026</v>
      </c>
      <c r="B15" s="83">
        <v>11.7</v>
      </c>
      <c r="C15" s="83">
        <v>11.7</v>
      </c>
      <c r="D15" s="40">
        <v>16</v>
      </c>
      <c r="E15" s="40">
        <v>12</v>
      </c>
      <c r="F15" s="40">
        <v>6</v>
      </c>
    </row>
    <row r="16" spans="1:6">
      <c r="A16" s="78">
        <v>2027</v>
      </c>
      <c r="B16" s="83">
        <v>19</v>
      </c>
      <c r="C16" s="83">
        <v>19</v>
      </c>
      <c r="D16" s="40">
        <v>21</v>
      </c>
      <c r="E16" s="40">
        <v>21</v>
      </c>
      <c r="F16" s="40">
        <v>9</v>
      </c>
    </row>
    <row r="17" spans="1:6">
      <c r="A17" s="78">
        <v>2028</v>
      </c>
      <c r="B17" s="83">
        <v>18.7</v>
      </c>
      <c r="C17" s="83">
        <v>18.7</v>
      </c>
      <c r="D17" s="40">
        <v>20</v>
      </c>
      <c r="E17" s="40">
        <v>20</v>
      </c>
      <c r="F17" s="40">
        <v>8</v>
      </c>
    </row>
    <row r="18" spans="1:6">
      <c r="A18" s="78">
        <v>2029</v>
      </c>
      <c r="B18" s="83">
        <v>19.7</v>
      </c>
      <c r="C18" s="83">
        <v>19.7</v>
      </c>
      <c r="D18" s="40">
        <v>18</v>
      </c>
      <c r="E18" s="40">
        <v>18</v>
      </c>
      <c r="F18" s="40">
        <v>9</v>
      </c>
    </row>
    <row r="19" spans="1:6">
      <c r="A19" s="78">
        <v>2030</v>
      </c>
      <c r="B19" s="83">
        <v>19.100000000000001</v>
      </c>
      <c r="C19" s="83">
        <v>19.100000000000001</v>
      </c>
      <c r="D19" s="40">
        <v>18</v>
      </c>
      <c r="E19" s="40">
        <v>18</v>
      </c>
      <c r="F19" s="40">
        <v>8</v>
      </c>
    </row>
    <row r="20" spans="1:6">
      <c r="A20" s="78">
        <v>2031</v>
      </c>
      <c r="B20" s="83">
        <v>18.2</v>
      </c>
      <c r="C20" s="83">
        <v>18.2</v>
      </c>
      <c r="D20" s="40">
        <v>17</v>
      </c>
      <c r="E20" s="40">
        <v>16</v>
      </c>
      <c r="F20" s="40">
        <v>9</v>
      </c>
    </row>
    <row r="21" spans="1:6">
      <c r="A21" s="78">
        <v>2032</v>
      </c>
      <c r="B21" s="83">
        <v>12.6</v>
      </c>
      <c r="C21" s="83">
        <v>12.6</v>
      </c>
      <c r="D21" s="40">
        <v>15</v>
      </c>
      <c r="E21" s="40">
        <v>14</v>
      </c>
      <c r="F21" s="40">
        <v>9</v>
      </c>
    </row>
    <row r="22" spans="1:6">
      <c r="A22" s="78">
        <v>2033</v>
      </c>
      <c r="B22" s="83">
        <v>10.4</v>
      </c>
      <c r="C22" s="83">
        <v>10.4</v>
      </c>
      <c r="D22" s="40">
        <v>14</v>
      </c>
      <c r="E22" s="40">
        <v>13</v>
      </c>
      <c r="F22" s="40">
        <v>9</v>
      </c>
    </row>
    <row r="23" spans="1:6">
      <c r="A23" s="78">
        <v>2034</v>
      </c>
      <c r="B23" s="83">
        <v>9.3000000000000007</v>
      </c>
      <c r="C23" s="83">
        <v>9.3000000000000007</v>
      </c>
      <c r="D23" s="40">
        <v>12</v>
      </c>
      <c r="E23" s="40">
        <v>11</v>
      </c>
      <c r="F23" s="40">
        <v>9</v>
      </c>
    </row>
    <row r="24" spans="1:6">
      <c r="A24" s="78">
        <v>2035</v>
      </c>
      <c r="B24" s="83">
        <v>8.9</v>
      </c>
      <c r="C24" s="83">
        <v>8.9</v>
      </c>
      <c r="D24" s="40">
        <v>8</v>
      </c>
      <c r="E24" s="40">
        <v>8</v>
      </c>
      <c r="F24" s="40">
        <v>8</v>
      </c>
    </row>
    <row r="25" spans="1:6">
      <c r="A25" s="78">
        <v>2036</v>
      </c>
      <c r="B25" s="83">
        <v>10.199999999999999</v>
      </c>
      <c r="C25" s="83">
        <v>10.199999999999999</v>
      </c>
      <c r="D25" s="40">
        <v>5</v>
      </c>
      <c r="E25" s="40">
        <v>5</v>
      </c>
      <c r="F25" s="40">
        <v>8</v>
      </c>
    </row>
    <row r="26" spans="1:6">
      <c r="A26" s="78">
        <v>2037</v>
      </c>
      <c r="B26" s="83">
        <v>10.7</v>
      </c>
      <c r="C26" s="83">
        <v>10.7</v>
      </c>
      <c r="D26" s="40">
        <v>4</v>
      </c>
      <c r="E26" s="40">
        <v>4</v>
      </c>
      <c r="F26" s="40">
        <v>8</v>
      </c>
    </row>
    <row r="27" spans="1:6">
      <c r="A27" s="78">
        <v>2038</v>
      </c>
      <c r="B27" s="83">
        <v>11.6</v>
      </c>
      <c r="C27" s="83">
        <v>11.6</v>
      </c>
      <c r="D27" s="40">
        <v>4</v>
      </c>
      <c r="E27" s="40">
        <v>4</v>
      </c>
      <c r="F27" s="40">
        <v>8</v>
      </c>
    </row>
    <row r="28" spans="1:6">
      <c r="A28" s="78">
        <v>2039</v>
      </c>
      <c r="B28" s="83">
        <v>14.299999999999999</v>
      </c>
      <c r="C28" s="83">
        <v>14.3</v>
      </c>
      <c r="D28" s="40">
        <v>4</v>
      </c>
      <c r="E28" s="40">
        <v>4</v>
      </c>
      <c r="F28" s="40">
        <v>7</v>
      </c>
    </row>
    <row r="29" spans="1:6">
      <c r="A29" s="78">
        <v>2040</v>
      </c>
      <c r="B29" s="83">
        <v>11.1</v>
      </c>
      <c r="C29" s="83">
        <v>11.1</v>
      </c>
      <c r="D29" s="40">
        <v>1</v>
      </c>
      <c r="E29" s="40">
        <v>1</v>
      </c>
      <c r="F29" s="40">
        <v>4</v>
      </c>
    </row>
    <row r="30" spans="1:6">
      <c r="A30" s="78">
        <v>2041</v>
      </c>
      <c r="B30" s="83">
        <v>10</v>
      </c>
      <c r="C30" s="83">
        <v>10</v>
      </c>
      <c r="D30" s="40">
        <v>0</v>
      </c>
      <c r="E30" s="40">
        <v>0</v>
      </c>
      <c r="F30" s="40">
        <v>3</v>
      </c>
    </row>
    <row r="31" spans="1:6">
      <c r="A31" s="78">
        <v>2042</v>
      </c>
      <c r="B31" s="83">
        <v>7.9</v>
      </c>
      <c r="C31" s="83">
        <v>7.9</v>
      </c>
      <c r="D31" s="40">
        <v>0</v>
      </c>
      <c r="E31" s="40">
        <v>0</v>
      </c>
      <c r="F31" s="40">
        <v>3</v>
      </c>
    </row>
    <row r="32" spans="1:6">
      <c r="A32" s="78">
        <v>2043</v>
      </c>
      <c r="B32" s="83">
        <v>6.6</v>
      </c>
      <c r="C32" s="83">
        <v>6.6</v>
      </c>
      <c r="D32" s="40">
        <v>0</v>
      </c>
      <c r="E32" s="40">
        <v>0</v>
      </c>
      <c r="F32" s="40">
        <v>2</v>
      </c>
    </row>
    <row r="33" spans="1:6">
      <c r="A33" s="78">
        <v>2044</v>
      </c>
      <c r="B33" s="83">
        <v>4.5999999999999996</v>
      </c>
      <c r="C33" s="83">
        <v>4.5999999999999996</v>
      </c>
      <c r="D33" s="40">
        <v>0</v>
      </c>
      <c r="E33" s="40">
        <v>0</v>
      </c>
      <c r="F33" s="40">
        <v>2</v>
      </c>
    </row>
    <row r="34" spans="1:6">
      <c r="A34" s="78">
        <v>2045</v>
      </c>
      <c r="B34" s="83">
        <v>4.0999999999999996</v>
      </c>
      <c r="C34" s="83">
        <v>4.0999999999999996</v>
      </c>
      <c r="D34" s="40">
        <v>0</v>
      </c>
      <c r="E34" s="40">
        <v>0</v>
      </c>
      <c r="F34" s="40">
        <v>2</v>
      </c>
    </row>
    <row r="35" spans="1:6">
      <c r="A35" s="78">
        <v>2046</v>
      </c>
      <c r="B35" s="83">
        <v>2.4</v>
      </c>
      <c r="C35" s="83">
        <v>2.4</v>
      </c>
      <c r="D35" s="40">
        <v>0</v>
      </c>
      <c r="E35" s="40">
        <v>0</v>
      </c>
      <c r="F35" s="40">
        <v>2</v>
      </c>
    </row>
    <row r="36" spans="1:6">
      <c r="A36" s="78">
        <v>2047</v>
      </c>
      <c r="B36" s="83">
        <v>1.2</v>
      </c>
      <c r="C36" s="83">
        <v>1.2</v>
      </c>
      <c r="D36" s="40">
        <v>0</v>
      </c>
      <c r="E36" s="40">
        <v>0</v>
      </c>
      <c r="F36" s="40">
        <v>2</v>
      </c>
    </row>
    <row r="37" spans="1:6">
      <c r="A37" s="78">
        <v>2048</v>
      </c>
      <c r="B37" s="83">
        <v>1.1000000000000001</v>
      </c>
      <c r="C37" s="83">
        <v>1.1000000000000001</v>
      </c>
      <c r="D37" s="40">
        <v>0</v>
      </c>
      <c r="E37" s="40">
        <v>0</v>
      </c>
      <c r="F37" s="40">
        <v>2</v>
      </c>
    </row>
    <row r="38" spans="1:6">
      <c r="A38" s="78">
        <v>2049</v>
      </c>
      <c r="B38" s="83">
        <v>0.8</v>
      </c>
      <c r="C38" s="83">
        <v>0.8</v>
      </c>
      <c r="D38" s="40">
        <v>0</v>
      </c>
      <c r="E38" s="40">
        <v>0</v>
      </c>
      <c r="F38" s="40">
        <v>2</v>
      </c>
    </row>
    <row r="39" spans="1:6">
      <c r="A39" s="78">
        <v>2050</v>
      </c>
      <c r="B39" s="83">
        <v>0.7</v>
      </c>
      <c r="C39" s="83">
        <v>0.7</v>
      </c>
      <c r="D39" s="40">
        <v>0</v>
      </c>
      <c r="E39" s="40">
        <v>0</v>
      </c>
      <c r="F39" s="40">
        <v>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84373-B53F-418A-9990-D2D6A2A0B631}">
  <sheetPr>
    <tabColor theme="9"/>
  </sheetPr>
  <dimension ref="A1"/>
  <sheetViews>
    <sheetView workbookViewId="0"/>
  </sheetViews>
  <sheetFormatPr defaultRowHeight="14.4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57C12-3BD3-46EF-BC62-A683007827DC}">
  <dimension ref="A1:K45"/>
  <sheetViews>
    <sheetView tabSelected="1" topLeftCell="A25" workbookViewId="0">
      <selection activeCell="C43" sqref="C43:D43"/>
    </sheetView>
  </sheetViews>
  <sheetFormatPr defaultColWidth="9.140625" defaultRowHeight="15"/>
  <cols>
    <col min="1" max="1" width="12.140625" style="21" customWidth="1"/>
    <col min="2" max="2" width="19" style="21" customWidth="1"/>
    <col min="3" max="3" width="11.7109375" style="21" customWidth="1"/>
    <col min="4" max="5" width="10.7109375" style="21" customWidth="1"/>
    <col min="6" max="6" width="11" style="21" customWidth="1"/>
    <col min="7" max="16384" width="9.140625" style="21"/>
  </cols>
  <sheetData>
    <row r="1" spans="1:11">
      <c r="A1" s="4" t="s">
        <v>67</v>
      </c>
    </row>
    <row r="2" spans="1:11">
      <c r="A2" t="s">
        <v>68</v>
      </c>
    </row>
    <row r="3" spans="1:11">
      <c r="A3" s="4"/>
    </row>
    <row r="4" spans="1:11" ht="15" customHeight="1">
      <c r="A4" s="134" t="s">
        <v>69</v>
      </c>
      <c r="B4" s="134"/>
      <c r="C4" s="126" t="s">
        <v>70</v>
      </c>
      <c r="D4" s="126"/>
      <c r="E4" s="126"/>
      <c r="F4" s="126"/>
    </row>
    <row r="5" spans="1:11" ht="29.25" customHeight="1">
      <c r="A5" s="134"/>
      <c r="B5" s="134"/>
      <c r="C5" s="135" t="s">
        <v>71</v>
      </c>
      <c r="D5" s="135"/>
      <c r="E5" s="137" t="s">
        <v>72</v>
      </c>
      <c r="F5" s="137"/>
    </row>
    <row r="6" spans="1:11" ht="54" customHeight="1">
      <c r="A6" s="120" t="s">
        <v>73</v>
      </c>
      <c r="B6" s="120"/>
      <c r="C6" s="136">
        <v>1600000</v>
      </c>
      <c r="D6" s="136"/>
      <c r="E6" s="136">
        <v>323810</v>
      </c>
      <c r="F6" s="136"/>
    </row>
    <row r="7" spans="1:11" ht="75.75" customHeight="1">
      <c r="A7" s="120" t="s">
        <v>74</v>
      </c>
      <c r="B7" s="120"/>
      <c r="C7" s="136">
        <v>3300000</v>
      </c>
      <c r="D7" s="136"/>
      <c r="E7" s="136">
        <v>9524</v>
      </c>
      <c r="F7" s="136"/>
    </row>
    <row r="8" spans="1:11" ht="81.75" customHeight="1">
      <c r="A8" s="120" t="s">
        <v>75</v>
      </c>
      <c r="B8" s="120"/>
      <c r="C8" s="136">
        <v>2950000</v>
      </c>
      <c r="D8" s="136"/>
      <c r="E8" s="138" t="s">
        <v>76</v>
      </c>
      <c r="F8" s="138"/>
    </row>
    <row r="10" spans="1:11">
      <c r="A10" s="139" t="s">
        <v>77</v>
      </c>
      <c r="B10" s="140"/>
      <c r="C10" s="22">
        <v>1931.3</v>
      </c>
    </row>
    <row r="12" spans="1:11">
      <c r="A12" s="128" t="s">
        <v>17</v>
      </c>
      <c r="B12" s="128" t="s">
        <v>78</v>
      </c>
      <c r="C12" s="130" t="s">
        <v>79</v>
      </c>
      <c r="D12" s="131"/>
      <c r="E12" s="132"/>
      <c r="F12" s="130" t="s">
        <v>80</v>
      </c>
      <c r="G12" s="131"/>
      <c r="H12" s="132"/>
      <c r="I12" s="133" t="s">
        <v>81</v>
      </c>
      <c r="J12" s="133"/>
      <c r="K12" s="133"/>
    </row>
    <row r="13" spans="1:11">
      <c r="A13" s="129"/>
      <c r="B13" s="129"/>
      <c r="C13" s="89" t="s">
        <v>82</v>
      </c>
      <c r="D13" s="89" t="s">
        <v>83</v>
      </c>
      <c r="E13" s="89" t="s">
        <v>84</v>
      </c>
      <c r="F13" s="89" t="s">
        <v>82</v>
      </c>
      <c r="G13" s="89" t="s">
        <v>83</v>
      </c>
      <c r="H13" s="89" t="s">
        <v>84</v>
      </c>
      <c r="I13" s="89" t="s">
        <v>82</v>
      </c>
      <c r="J13" s="89" t="s">
        <v>83</v>
      </c>
      <c r="K13" s="89" t="s">
        <v>84</v>
      </c>
    </row>
    <row r="14" spans="1:11">
      <c r="A14" s="86">
        <v>2025</v>
      </c>
      <c r="B14" s="87">
        <v>75.484179299975153</v>
      </c>
      <c r="C14" s="90">
        <f>E6*C10/1000000</f>
        <v>625.37425299999995</v>
      </c>
      <c r="D14" s="90">
        <f>E7*C10/1000000</f>
        <v>18.393701199999999</v>
      </c>
      <c r="E14" s="91">
        <v>0</v>
      </c>
      <c r="F14" s="23">
        <f>B14*$C$6/1000000</f>
        <v>120.77468687996024</v>
      </c>
      <c r="G14" s="23">
        <f>B14*$C$7/1000000</f>
        <v>249.09779168991801</v>
      </c>
      <c r="H14" s="23">
        <f>B14*$C$8/1000000</f>
        <v>222.6783289349267</v>
      </c>
      <c r="I14" s="24">
        <f t="shared" ref="I14:K31" si="0">F14+C14</f>
        <v>746.14893987996015</v>
      </c>
      <c r="J14" s="24">
        <f t="shared" si="0"/>
        <v>267.49149288991799</v>
      </c>
      <c r="K14" s="24">
        <f t="shared" si="0"/>
        <v>222.6783289349267</v>
      </c>
    </row>
    <row r="15" spans="1:11">
      <c r="A15" s="86">
        <v>2026</v>
      </c>
      <c r="B15" s="88">
        <v>81.229299363057322</v>
      </c>
      <c r="C15" s="90">
        <f t="shared" ref="C15:E30" si="1">C14</f>
        <v>625.37425299999995</v>
      </c>
      <c r="D15" s="90">
        <f t="shared" si="1"/>
        <v>18.393701199999999</v>
      </c>
      <c r="E15" s="91">
        <f t="shared" si="1"/>
        <v>0</v>
      </c>
      <c r="F15" s="23">
        <f>B15*$C$6/1000000</f>
        <v>129.96687898089172</v>
      </c>
      <c r="G15" s="23">
        <f>B15*$C$7/1000000</f>
        <v>268.05668789808919</v>
      </c>
      <c r="H15" s="23">
        <f>B15*$C$8/1000000</f>
        <v>239.62643312101909</v>
      </c>
      <c r="I15" s="24">
        <f t="shared" si="0"/>
        <v>755.34113198089165</v>
      </c>
      <c r="J15" s="24">
        <f t="shared" si="0"/>
        <v>286.4503890980892</v>
      </c>
      <c r="K15" s="24">
        <f t="shared" si="0"/>
        <v>239.62643312101909</v>
      </c>
    </row>
    <row r="16" spans="1:11">
      <c r="A16" s="86">
        <v>2027</v>
      </c>
      <c r="B16" s="88">
        <v>124.0119760479042</v>
      </c>
      <c r="C16" s="90">
        <f t="shared" si="1"/>
        <v>625.37425299999995</v>
      </c>
      <c r="D16" s="90">
        <f t="shared" si="1"/>
        <v>18.393701199999999</v>
      </c>
      <c r="E16" s="91">
        <f t="shared" si="1"/>
        <v>0</v>
      </c>
      <c r="F16" s="23">
        <f>B16*$C$6/1000000</f>
        <v>198.41916167664672</v>
      </c>
      <c r="G16" s="23">
        <f>B16*$C$7/1000000</f>
        <v>409.23952095808386</v>
      </c>
      <c r="H16" s="23">
        <f>B16*$C$8/1000000</f>
        <v>365.83532934131739</v>
      </c>
      <c r="I16" s="24">
        <f t="shared" si="0"/>
        <v>823.79341467664665</v>
      </c>
      <c r="J16" s="24">
        <f t="shared" si="0"/>
        <v>427.63322215808387</v>
      </c>
      <c r="K16" s="24">
        <f t="shared" si="0"/>
        <v>365.83532934131739</v>
      </c>
    </row>
    <row r="17" spans="1:11">
      <c r="A17" s="86">
        <v>2028</v>
      </c>
      <c r="B17" s="88">
        <v>112.61325966850829</v>
      </c>
      <c r="C17" s="90">
        <f t="shared" si="1"/>
        <v>625.37425299999995</v>
      </c>
      <c r="D17" s="90">
        <f t="shared" si="1"/>
        <v>18.393701199999999</v>
      </c>
      <c r="E17" s="91">
        <f t="shared" si="1"/>
        <v>0</v>
      </c>
      <c r="F17" s="23">
        <f>B17*$C$6/1000000</f>
        <v>180.18121546961325</v>
      </c>
      <c r="G17" s="23">
        <f>B17*$C$7/1000000</f>
        <v>371.6237569060774</v>
      </c>
      <c r="H17" s="23">
        <f>B17*$C$8/1000000</f>
        <v>332.20911602209941</v>
      </c>
      <c r="I17" s="24">
        <f t="shared" si="0"/>
        <v>805.55546846961317</v>
      </c>
      <c r="J17" s="24">
        <f t="shared" si="0"/>
        <v>390.01745810607741</v>
      </c>
      <c r="K17" s="24">
        <f>H17+E17</f>
        <v>332.20911602209941</v>
      </c>
    </row>
    <row r="18" spans="1:11">
      <c r="A18" s="86">
        <v>2029</v>
      </c>
      <c r="B18" s="88">
        <v>113.01578947368422</v>
      </c>
      <c r="C18" s="90">
        <f t="shared" si="1"/>
        <v>625.37425299999995</v>
      </c>
      <c r="D18" s="90">
        <f t="shared" si="1"/>
        <v>18.393701199999999</v>
      </c>
      <c r="E18" s="91">
        <f t="shared" si="1"/>
        <v>0</v>
      </c>
      <c r="F18" s="23">
        <f>B18*$C$6/1000000</f>
        <v>180.82526315789477</v>
      </c>
      <c r="G18" s="23">
        <f>B18*$C$7/1000000</f>
        <v>372.95210526315793</v>
      </c>
      <c r="H18" s="23">
        <f>B18*$C$8/1000000</f>
        <v>333.39657894736843</v>
      </c>
      <c r="I18" s="24">
        <f t="shared" si="0"/>
        <v>806.19951615789478</v>
      </c>
      <c r="J18" s="24">
        <f>G18+D18</f>
        <v>391.34580646315794</v>
      </c>
      <c r="K18" s="24">
        <f t="shared" si="0"/>
        <v>333.39657894736843</v>
      </c>
    </row>
    <row r="19" spans="1:11">
      <c r="A19" s="86">
        <v>2030</v>
      </c>
      <c r="B19" s="88">
        <v>105.68020304568527</v>
      </c>
      <c r="C19" s="90">
        <f t="shared" si="1"/>
        <v>625.37425299999995</v>
      </c>
      <c r="D19" s="90">
        <f t="shared" si="1"/>
        <v>18.393701199999999</v>
      </c>
      <c r="E19" s="91">
        <f t="shared" si="1"/>
        <v>0</v>
      </c>
      <c r="F19" s="23">
        <f>B19*$C$6/1000000</f>
        <v>169.08832487309644</v>
      </c>
      <c r="G19" s="23">
        <f>B19*$C$7/1000000</f>
        <v>348.74467005076139</v>
      </c>
      <c r="H19" s="23">
        <f>B19*$C$8/1000000</f>
        <v>311.75659898477153</v>
      </c>
      <c r="I19" s="24">
        <f t="shared" si="0"/>
        <v>794.46257787309639</v>
      </c>
      <c r="J19" s="24">
        <f t="shared" si="0"/>
        <v>367.1383712507614</v>
      </c>
      <c r="K19" s="24">
        <f t="shared" si="0"/>
        <v>311.75659898477153</v>
      </c>
    </row>
    <row r="20" spans="1:11">
      <c r="A20" s="86">
        <v>2031</v>
      </c>
      <c r="B20" s="88">
        <v>98.207920792079207</v>
      </c>
      <c r="C20" s="90">
        <f t="shared" si="1"/>
        <v>625.37425299999995</v>
      </c>
      <c r="D20" s="90">
        <f t="shared" si="1"/>
        <v>18.393701199999999</v>
      </c>
      <c r="E20" s="91">
        <f t="shared" si="1"/>
        <v>0</v>
      </c>
      <c r="F20" s="23">
        <f>B20*$C$6/1000000</f>
        <v>157.13267326732674</v>
      </c>
      <c r="G20" s="23">
        <f>B20*$C$7/1000000</f>
        <v>324.08613861386141</v>
      </c>
      <c r="H20" s="23">
        <f>B20*$C$8/1000000</f>
        <v>289.71336633663367</v>
      </c>
      <c r="I20" s="24">
        <f t="shared" si="0"/>
        <v>782.50692626732666</v>
      </c>
      <c r="J20" s="24">
        <f t="shared" si="0"/>
        <v>342.47983981386142</v>
      </c>
      <c r="K20" s="24">
        <f t="shared" si="0"/>
        <v>289.71336633663367</v>
      </c>
    </row>
    <row r="21" spans="1:11">
      <c r="A21" s="86">
        <v>2032</v>
      </c>
      <c r="B21" s="88">
        <v>67.323529411764724</v>
      </c>
      <c r="C21" s="90">
        <f t="shared" si="1"/>
        <v>625.37425299999995</v>
      </c>
      <c r="D21" s="90">
        <f t="shared" si="1"/>
        <v>18.393701199999999</v>
      </c>
      <c r="E21" s="91">
        <f t="shared" si="1"/>
        <v>0</v>
      </c>
      <c r="F21" s="23">
        <f>B21*$C$6/1000000</f>
        <v>107.71764705882356</v>
      </c>
      <c r="G21" s="23">
        <f>B21*$C$7/1000000</f>
        <v>222.16764705882358</v>
      </c>
      <c r="H21" s="23">
        <f>B21*$C$8/1000000</f>
        <v>198.60441176470593</v>
      </c>
      <c r="I21" s="24">
        <f t="shared" si="0"/>
        <v>733.09190005882351</v>
      </c>
      <c r="J21" s="24">
        <f t="shared" si="0"/>
        <v>240.56134825882359</v>
      </c>
      <c r="K21" s="24">
        <f t="shared" si="0"/>
        <v>198.60441176470593</v>
      </c>
    </row>
    <row r="22" spans="1:11">
      <c r="A22" s="86">
        <v>2033</v>
      </c>
      <c r="B22" s="88">
        <v>54.239234449760779</v>
      </c>
      <c r="C22" s="90">
        <f t="shared" si="1"/>
        <v>625.37425299999995</v>
      </c>
      <c r="D22" s="90">
        <f t="shared" si="1"/>
        <v>18.393701199999999</v>
      </c>
      <c r="E22" s="91">
        <f t="shared" si="1"/>
        <v>0</v>
      </c>
      <c r="F22" s="23">
        <f>B22*$C$6/1000000</f>
        <v>86.782775119617256</v>
      </c>
      <c r="G22" s="23">
        <f>B22*$C$7/1000000</f>
        <v>178.98947368421057</v>
      </c>
      <c r="H22" s="23">
        <f>B22*$C$8/1000000</f>
        <v>160.0057416267943</v>
      </c>
      <c r="I22" s="24">
        <f>F22+C22</f>
        <v>712.15702811961717</v>
      </c>
      <c r="J22" s="24">
        <f t="shared" si="0"/>
        <v>197.38317488421058</v>
      </c>
      <c r="K22" s="24">
        <f t="shared" si="0"/>
        <v>160.0057416267943</v>
      </c>
    </row>
    <row r="23" spans="1:11">
      <c r="A23" s="86">
        <v>2034</v>
      </c>
      <c r="B23" s="88">
        <v>47.591549295774655</v>
      </c>
      <c r="C23" s="90">
        <f t="shared" si="1"/>
        <v>625.37425299999995</v>
      </c>
      <c r="D23" s="90">
        <f t="shared" si="1"/>
        <v>18.393701199999999</v>
      </c>
      <c r="E23" s="91">
        <f t="shared" si="1"/>
        <v>0</v>
      </c>
      <c r="F23" s="23">
        <f>B23*$C$6/1000000</f>
        <v>76.146478873239445</v>
      </c>
      <c r="G23" s="23">
        <f>B23*$C$7/1000000</f>
        <v>157.05211267605637</v>
      </c>
      <c r="H23" s="23">
        <f>B23*$C$8/1000000</f>
        <v>140.39507042253524</v>
      </c>
      <c r="I23" s="24">
        <f t="shared" si="0"/>
        <v>701.52073187323936</v>
      </c>
      <c r="J23" s="24">
        <f t="shared" si="0"/>
        <v>175.44581387605638</v>
      </c>
      <c r="K23" s="24">
        <f t="shared" si="0"/>
        <v>140.39507042253524</v>
      </c>
    </row>
    <row r="24" spans="1:11">
      <c r="A24" s="86">
        <v>2035</v>
      </c>
      <c r="B24" s="88">
        <v>44.095454545454544</v>
      </c>
      <c r="C24" s="90">
        <f t="shared" si="1"/>
        <v>625.37425299999995</v>
      </c>
      <c r="D24" s="90">
        <f t="shared" si="1"/>
        <v>18.393701199999999</v>
      </c>
      <c r="E24" s="91">
        <f t="shared" si="1"/>
        <v>0</v>
      </c>
      <c r="F24" s="23">
        <f>B24*$C$6/1000000</f>
        <v>70.552727272727267</v>
      </c>
      <c r="G24" s="23">
        <f>B24*$C$7/1000000</f>
        <v>145.51499999999999</v>
      </c>
      <c r="H24" s="23">
        <f>B24*$C$8/1000000</f>
        <v>130.08159090909092</v>
      </c>
      <c r="I24" s="24">
        <f t="shared" si="0"/>
        <v>695.92698027272718</v>
      </c>
      <c r="J24" s="24">
        <f t="shared" si="0"/>
        <v>163.9087012</v>
      </c>
      <c r="K24" s="24">
        <f t="shared" si="0"/>
        <v>130.08159090909092</v>
      </c>
    </row>
    <row r="25" spans="1:11">
      <c r="A25" s="86">
        <v>2036</v>
      </c>
      <c r="B25" s="88">
        <v>49.194690265486734</v>
      </c>
      <c r="C25" s="90">
        <f t="shared" si="1"/>
        <v>625.37425299999995</v>
      </c>
      <c r="D25" s="90">
        <f t="shared" si="1"/>
        <v>18.393701199999999</v>
      </c>
      <c r="E25" s="91">
        <f t="shared" si="1"/>
        <v>0</v>
      </c>
      <c r="F25" s="23">
        <f>B25*$C$6/1000000</f>
        <v>78.711504424778781</v>
      </c>
      <c r="G25" s="23">
        <f>B25*$C$7/1000000</f>
        <v>162.34247787610624</v>
      </c>
      <c r="H25" s="23">
        <f>B25*$C$8/1000000</f>
        <v>145.12433628318587</v>
      </c>
      <c r="I25" s="24">
        <f t="shared" si="0"/>
        <v>704.08575742477876</v>
      </c>
      <c r="J25" s="24">
        <f t="shared" si="0"/>
        <v>180.73617907610625</v>
      </c>
      <c r="K25" s="24">
        <f t="shared" si="0"/>
        <v>145.12433628318587</v>
      </c>
    </row>
    <row r="26" spans="1:11">
      <c r="A26" s="86">
        <v>2037</v>
      </c>
      <c r="B26" s="88">
        <v>50.4891774891775</v>
      </c>
      <c r="C26" s="90">
        <f t="shared" si="1"/>
        <v>625.37425299999995</v>
      </c>
      <c r="D26" s="90">
        <f t="shared" si="1"/>
        <v>18.393701199999999</v>
      </c>
      <c r="E26" s="91">
        <f t="shared" si="1"/>
        <v>0</v>
      </c>
      <c r="F26" s="23">
        <f>B26*$C$6/1000000</f>
        <v>80.782683982684006</v>
      </c>
      <c r="G26" s="23">
        <f>B26*$C$7/1000000</f>
        <v>166.61428571428576</v>
      </c>
      <c r="H26" s="23">
        <f>B26*$C$8/1000000</f>
        <v>148.94307359307365</v>
      </c>
      <c r="I26" s="24">
        <f t="shared" si="0"/>
        <v>706.15693698268399</v>
      </c>
      <c r="J26" s="24">
        <f t="shared" si="0"/>
        <v>185.00798691428577</v>
      </c>
      <c r="K26" s="24">
        <f t="shared" si="0"/>
        <v>148.94307359307365</v>
      </c>
    </row>
    <row r="27" spans="1:11">
      <c r="A27" s="86">
        <v>2038</v>
      </c>
      <c r="B27" s="88">
        <v>53.576271186440685</v>
      </c>
      <c r="C27" s="90">
        <f t="shared" si="1"/>
        <v>625.37425299999995</v>
      </c>
      <c r="D27" s="90">
        <f t="shared" si="1"/>
        <v>18.393701199999999</v>
      </c>
      <c r="E27" s="91">
        <f t="shared" si="1"/>
        <v>0</v>
      </c>
      <c r="F27" s="23">
        <f>B27*$C$6/1000000</f>
        <v>85.722033898305099</v>
      </c>
      <c r="G27" s="23">
        <f>B27*$C$7/1000000</f>
        <v>176.80169491525427</v>
      </c>
      <c r="H27" s="23">
        <f>B27*$C$8/1000000</f>
        <v>158.05000000000004</v>
      </c>
      <c r="I27" s="24">
        <f t="shared" si="0"/>
        <v>711.09628689830504</v>
      </c>
      <c r="J27" s="24">
        <f t="shared" si="0"/>
        <v>195.19539611525428</v>
      </c>
      <c r="K27" s="24">
        <f t="shared" si="0"/>
        <v>158.05000000000004</v>
      </c>
    </row>
    <row r="28" spans="1:11">
      <c r="A28" s="86">
        <v>2039</v>
      </c>
      <c r="B28" s="88">
        <v>65.21757322175732</v>
      </c>
      <c r="C28" s="90">
        <f t="shared" si="1"/>
        <v>625.37425299999995</v>
      </c>
      <c r="D28" s="90">
        <f t="shared" si="1"/>
        <v>18.393701199999999</v>
      </c>
      <c r="E28" s="91">
        <f t="shared" si="1"/>
        <v>0</v>
      </c>
      <c r="F28" s="23">
        <f>B28*$C$6/1000000</f>
        <v>104.3481171548117</v>
      </c>
      <c r="G28" s="23">
        <f>B28*$C$7/1000000</f>
        <v>215.21799163179915</v>
      </c>
      <c r="H28" s="23">
        <f>B28*$C$8/1000000</f>
        <v>192.3918410041841</v>
      </c>
      <c r="I28" s="24">
        <f t="shared" si="0"/>
        <v>729.72237015481164</v>
      </c>
      <c r="J28" s="24">
        <f t="shared" si="0"/>
        <v>233.61169283179916</v>
      </c>
      <c r="K28" s="24">
        <f t="shared" si="0"/>
        <v>192.3918410041841</v>
      </c>
    </row>
    <row r="29" spans="1:11">
      <c r="A29" s="86">
        <v>2040</v>
      </c>
      <c r="B29" s="88">
        <v>49.790123456790134</v>
      </c>
      <c r="C29" s="90">
        <f t="shared" si="1"/>
        <v>625.37425299999995</v>
      </c>
      <c r="D29" s="90">
        <f t="shared" si="1"/>
        <v>18.393701199999999</v>
      </c>
      <c r="E29" s="91">
        <f t="shared" si="1"/>
        <v>0</v>
      </c>
      <c r="F29" s="23">
        <f>B29*$C$6/1000000</f>
        <v>79.664197530864215</v>
      </c>
      <c r="G29" s="23">
        <f>B29*$C$7/1000000</f>
        <v>164.30740740740742</v>
      </c>
      <c r="H29" s="23">
        <f>B29*$C$8/1000000</f>
        <v>146.88086419753088</v>
      </c>
      <c r="I29" s="24">
        <f t="shared" si="0"/>
        <v>705.03845053086411</v>
      </c>
      <c r="J29" s="24">
        <f t="shared" si="0"/>
        <v>182.70110860740743</v>
      </c>
      <c r="K29" s="24">
        <f t="shared" si="0"/>
        <v>146.88086419753088</v>
      </c>
    </row>
    <row r="30" spans="1:11">
      <c r="A30" s="86">
        <v>2041</v>
      </c>
      <c r="B30" s="88">
        <v>44.308943089430905</v>
      </c>
      <c r="C30" s="90">
        <f t="shared" si="1"/>
        <v>625.37425299999995</v>
      </c>
      <c r="D30" s="90">
        <f t="shared" si="1"/>
        <v>18.393701199999999</v>
      </c>
      <c r="E30" s="91">
        <f t="shared" si="1"/>
        <v>0</v>
      </c>
      <c r="F30" s="23">
        <f>B30*$C$6/1000000</f>
        <v>70.894308943089442</v>
      </c>
      <c r="G30" s="23">
        <f>B30*$C$7/1000000</f>
        <v>146.21951219512198</v>
      </c>
      <c r="H30" s="23">
        <f>B30*$C$8/1000000</f>
        <v>130.71138211382117</v>
      </c>
      <c r="I30" s="24">
        <f t="shared" si="0"/>
        <v>696.26856194308937</v>
      </c>
      <c r="J30" s="24">
        <f t="shared" si="0"/>
        <v>164.61321339512199</v>
      </c>
      <c r="K30" s="24">
        <f t="shared" si="0"/>
        <v>130.71138211382117</v>
      </c>
    </row>
    <row r="31" spans="1:11">
      <c r="A31" s="86">
        <v>2042</v>
      </c>
      <c r="B31" s="88">
        <v>34.582329317269078</v>
      </c>
      <c r="C31" s="92">
        <f t="shared" ref="C31:E31" si="2">C30</f>
        <v>625.37425299999995</v>
      </c>
      <c r="D31" s="92">
        <f t="shared" si="2"/>
        <v>18.393701199999999</v>
      </c>
      <c r="E31" s="93">
        <f t="shared" si="2"/>
        <v>0</v>
      </c>
      <c r="F31" s="31">
        <f>B31*$C$6/1000000</f>
        <v>55.331726907630525</v>
      </c>
      <c r="G31" s="31">
        <f>B31*$C$7/1000000</f>
        <v>114.12168674698795</v>
      </c>
      <c r="H31" s="31">
        <f>B31*$C$8/1000000</f>
        <v>102.01787148594379</v>
      </c>
      <c r="I31" s="25">
        <f t="shared" si="0"/>
        <v>680.70597990763054</v>
      </c>
      <c r="J31" s="25">
        <f t="shared" si="0"/>
        <v>132.51538794698794</v>
      </c>
      <c r="K31" s="25">
        <f t="shared" si="0"/>
        <v>102.01787148594379</v>
      </c>
    </row>
    <row r="32" spans="1:11">
      <c r="A32" s="86">
        <v>2043</v>
      </c>
      <c r="B32" s="88">
        <v>28.661354581673308</v>
      </c>
      <c r="C32" s="92">
        <f t="shared" ref="C32:E32" si="3">C31</f>
        <v>625.37425299999995</v>
      </c>
      <c r="D32" s="92">
        <f t="shared" si="3"/>
        <v>18.393701199999999</v>
      </c>
      <c r="E32" s="93">
        <f t="shared" si="3"/>
        <v>0</v>
      </c>
      <c r="F32" s="31">
        <f>B32*$C$6/1000000</f>
        <v>45.85816733067729</v>
      </c>
      <c r="G32" s="31">
        <f>B32*$C$7/1000000</f>
        <v>94.582470119521915</v>
      </c>
      <c r="H32" s="31">
        <f>B32*$C$8/1000000</f>
        <v>84.550996015936249</v>
      </c>
      <c r="I32" s="25">
        <f t="shared" ref="I32:I39" si="4">F32+C32</f>
        <v>671.2324203306772</v>
      </c>
      <c r="J32" s="25">
        <f t="shared" ref="J32:J39" si="5">G32+D32</f>
        <v>112.97617131952191</v>
      </c>
      <c r="K32" s="25">
        <f t="shared" ref="K32:K39" si="6">H32+E32</f>
        <v>84.550996015936249</v>
      </c>
    </row>
    <row r="33" spans="1:11">
      <c r="A33" s="86">
        <v>2044</v>
      </c>
      <c r="B33" s="88">
        <v>19.662745098039217</v>
      </c>
      <c r="C33" s="92">
        <f t="shared" ref="C33:E33" si="7">C32</f>
        <v>625.37425299999995</v>
      </c>
      <c r="D33" s="92">
        <f t="shared" si="7"/>
        <v>18.393701199999999</v>
      </c>
      <c r="E33" s="93">
        <f t="shared" si="7"/>
        <v>0</v>
      </c>
      <c r="F33" s="31">
        <f>B33*$C$6/1000000</f>
        <v>31.460392156862746</v>
      </c>
      <c r="G33" s="31">
        <f>B33*$C$7/1000000</f>
        <v>64.887058823529415</v>
      </c>
      <c r="H33" s="31">
        <f>B33*$C$8/1000000</f>
        <v>58.005098039215689</v>
      </c>
      <c r="I33" s="25">
        <f t="shared" si="4"/>
        <v>656.83464515686273</v>
      </c>
      <c r="J33" s="25">
        <f t="shared" si="5"/>
        <v>83.28076002352941</v>
      </c>
      <c r="K33" s="25">
        <f t="shared" si="6"/>
        <v>58.005098039215689</v>
      </c>
    </row>
    <row r="34" spans="1:11">
      <c r="A34" s="86">
        <v>2045</v>
      </c>
      <c r="B34" s="88">
        <v>17.321705426356591</v>
      </c>
      <c r="C34" s="92">
        <f t="shared" ref="C34:E34" si="8">C33</f>
        <v>625.37425299999995</v>
      </c>
      <c r="D34" s="92">
        <f t="shared" si="8"/>
        <v>18.393701199999999</v>
      </c>
      <c r="E34" s="93">
        <f t="shared" si="8"/>
        <v>0</v>
      </c>
      <c r="F34" s="31">
        <f>B34*$C$6/1000000</f>
        <v>27.714728682170545</v>
      </c>
      <c r="G34" s="31">
        <f>B34*$C$7/1000000</f>
        <v>57.161627906976754</v>
      </c>
      <c r="H34" s="31">
        <f>B34*$C$8/1000000</f>
        <v>51.09903100775194</v>
      </c>
      <c r="I34" s="25">
        <f t="shared" si="4"/>
        <v>653.08898168217047</v>
      </c>
      <c r="J34" s="25">
        <f t="shared" si="5"/>
        <v>75.555329106976757</v>
      </c>
      <c r="K34" s="25">
        <f t="shared" si="6"/>
        <v>51.09903100775194</v>
      </c>
    </row>
    <row r="35" spans="1:11">
      <c r="A35" s="86">
        <v>2046</v>
      </c>
      <c r="B35" s="88">
        <v>9.984732824427482</v>
      </c>
      <c r="C35" s="92">
        <f t="shared" ref="C35:E35" si="9">C34</f>
        <v>625.37425299999995</v>
      </c>
      <c r="D35" s="92">
        <f t="shared" si="9"/>
        <v>18.393701199999999</v>
      </c>
      <c r="E35" s="93">
        <f t="shared" si="9"/>
        <v>0</v>
      </c>
      <c r="F35" s="31">
        <f>B35*$C$6/1000000</f>
        <v>15.975572519083972</v>
      </c>
      <c r="G35" s="31">
        <f>B35*$C$7/1000000</f>
        <v>32.949618320610689</v>
      </c>
      <c r="H35" s="31">
        <f>B35*$C$8/1000000</f>
        <v>29.45496183206107</v>
      </c>
      <c r="I35" s="25">
        <f t="shared" si="4"/>
        <v>641.34982551908388</v>
      </c>
      <c r="J35" s="25">
        <f t="shared" si="5"/>
        <v>51.343319520610692</v>
      </c>
      <c r="K35" s="25">
        <f t="shared" si="6"/>
        <v>29.45496183206107</v>
      </c>
    </row>
    <row r="36" spans="1:11">
      <c r="A36" s="86">
        <v>2047</v>
      </c>
      <c r="B36" s="88">
        <v>4.9358490566037734</v>
      </c>
      <c r="C36" s="92">
        <f t="shared" ref="C36:E36" si="10">C35</f>
        <v>625.37425299999995</v>
      </c>
      <c r="D36" s="92">
        <f t="shared" si="10"/>
        <v>18.393701199999999</v>
      </c>
      <c r="E36" s="93">
        <f t="shared" si="10"/>
        <v>0</v>
      </c>
      <c r="F36" s="31">
        <f>B36*$C$6/1000000</f>
        <v>7.8973584905660372</v>
      </c>
      <c r="G36" s="31">
        <f>B36*$C$7/1000000</f>
        <v>16.288301886792453</v>
      </c>
      <c r="H36" s="31">
        <f>B36*$C$8/1000000</f>
        <v>14.560754716981132</v>
      </c>
      <c r="I36" s="25">
        <f t="shared" si="4"/>
        <v>633.27161149056599</v>
      </c>
      <c r="J36" s="25">
        <f t="shared" si="5"/>
        <v>34.682003086792449</v>
      </c>
      <c r="K36" s="25">
        <f t="shared" si="6"/>
        <v>14.560754716981132</v>
      </c>
    </row>
    <row r="37" spans="1:11">
      <c r="A37" s="86">
        <v>2048</v>
      </c>
      <c r="B37" s="88">
        <v>4.4738805970149258</v>
      </c>
      <c r="C37" s="92">
        <f t="shared" ref="C37:E37" si="11">C36</f>
        <v>625.37425299999995</v>
      </c>
      <c r="D37" s="92">
        <f t="shared" si="11"/>
        <v>18.393701199999999</v>
      </c>
      <c r="E37" s="93">
        <f t="shared" si="11"/>
        <v>0</v>
      </c>
      <c r="F37" s="31">
        <f>B37*$C$6/1000000</f>
        <v>7.1582089552238815</v>
      </c>
      <c r="G37" s="31">
        <f>B37*$C$7/1000000</f>
        <v>14.763805970149255</v>
      </c>
      <c r="H37" s="31">
        <f>B37*$C$8/1000000</f>
        <v>13.197947761194031</v>
      </c>
      <c r="I37" s="25">
        <f t="shared" si="4"/>
        <v>632.53246195522388</v>
      </c>
      <c r="J37" s="25">
        <f t="shared" si="5"/>
        <v>33.157507170149252</v>
      </c>
      <c r="K37" s="25">
        <f t="shared" si="6"/>
        <v>13.197947761194031</v>
      </c>
    </row>
    <row r="38" spans="1:11">
      <c r="A38" s="86">
        <v>2049</v>
      </c>
      <c r="B38" s="88">
        <v>3.2296296296296299</v>
      </c>
      <c r="C38" s="92">
        <f t="shared" ref="C38:E38" si="12">C37</f>
        <v>625.37425299999995</v>
      </c>
      <c r="D38" s="92">
        <f t="shared" si="12"/>
        <v>18.393701199999999</v>
      </c>
      <c r="E38" s="93">
        <f t="shared" si="12"/>
        <v>0</v>
      </c>
      <c r="F38" s="31">
        <f>B38*$C$6/1000000</f>
        <v>5.1674074074074072</v>
      </c>
      <c r="G38" s="31">
        <f>B38*$C$7/1000000</f>
        <v>10.657777777777778</v>
      </c>
      <c r="H38" s="31">
        <f>B38*$C$8/1000000</f>
        <v>9.5274074074074093</v>
      </c>
      <c r="I38" s="25">
        <f t="shared" si="4"/>
        <v>630.54166040740733</v>
      </c>
      <c r="J38" s="25">
        <f t="shared" si="5"/>
        <v>29.051478977777776</v>
      </c>
      <c r="K38" s="25">
        <f t="shared" si="6"/>
        <v>9.5274074074074093</v>
      </c>
    </row>
    <row r="39" spans="1:11">
      <c r="A39" s="86">
        <v>2050</v>
      </c>
      <c r="B39" s="27">
        <v>2.7745454545454553</v>
      </c>
      <c r="C39" s="90">
        <f t="shared" ref="C39:E39" si="13">C38</f>
        <v>625.37425299999995</v>
      </c>
      <c r="D39" s="90">
        <f t="shared" si="13"/>
        <v>18.393701199999999</v>
      </c>
      <c r="E39" s="91">
        <f t="shared" si="13"/>
        <v>0</v>
      </c>
      <c r="F39" s="23">
        <f>B39*$C$6/1000000</f>
        <v>4.4392727272727281</v>
      </c>
      <c r="G39" s="31">
        <f>B39*$C$7/1000000</f>
        <v>9.1560000000000024</v>
      </c>
      <c r="H39" s="31">
        <f>B39*$C$8/1000000</f>
        <v>8.1849090909090929</v>
      </c>
      <c r="I39" s="24">
        <f t="shared" si="4"/>
        <v>629.81352572727269</v>
      </c>
      <c r="J39" s="24">
        <f t="shared" si="5"/>
        <v>27.549701200000001</v>
      </c>
      <c r="K39" s="24">
        <f t="shared" si="6"/>
        <v>8.1849090909090929</v>
      </c>
    </row>
    <row r="40" spans="1:11">
      <c r="G40" s="133" t="s">
        <v>85</v>
      </c>
      <c r="H40" s="133"/>
      <c r="I40" s="94">
        <f>SUM(I14:I39)</f>
        <v>18438.444091741268</v>
      </c>
      <c r="J40" s="32">
        <f>SUM(J14:J39)</f>
        <v>4971.8328532913602</v>
      </c>
      <c r="K40" s="32">
        <f>SUM(K14:K39)</f>
        <v>4017.0030409604597</v>
      </c>
    </row>
    <row r="42" spans="1:11" ht="28.5" customHeight="1">
      <c r="A42" s="123" t="s">
        <v>69</v>
      </c>
      <c r="B42" s="124"/>
      <c r="C42" s="125" t="s">
        <v>86</v>
      </c>
      <c r="D42" s="126"/>
    </row>
    <row r="43" spans="1:11">
      <c r="A43" s="121" t="s">
        <v>87</v>
      </c>
      <c r="B43" s="122"/>
      <c r="C43" s="127">
        <f>I40</f>
        <v>18438.444091741268</v>
      </c>
      <c r="D43" s="127"/>
    </row>
    <row r="44" spans="1:11" ht="15" customHeight="1">
      <c r="A44" s="121" t="s">
        <v>88</v>
      </c>
      <c r="B44" s="122"/>
      <c r="C44" s="127">
        <f>J40</f>
        <v>4971.8328532913602</v>
      </c>
      <c r="D44" s="127"/>
    </row>
    <row r="45" spans="1:11" ht="15" customHeight="1">
      <c r="A45" s="120" t="s">
        <v>89</v>
      </c>
      <c r="B45" s="121"/>
      <c r="C45" s="127">
        <f>K40</f>
        <v>4017.0030409604597</v>
      </c>
      <c r="D45" s="127"/>
    </row>
  </sheetData>
  <mergeCells count="28">
    <mergeCell ref="I12:K12"/>
    <mergeCell ref="A4:B5"/>
    <mergeCell ref="A6:B6"/>
    <mergeCell ref="A7:B7"/>
    <mergeCell ref="A8:B8"/>
    <mergeCell ref="C5:D5"/>
    <mergeCell ref="C6:D6"/>
    <mergeCell ref="C7:D7"/>
    <mergeCell ref="C8:D8"/>
    <mergeCell ref="E5:F5"/>
    <mergeCell ref="E6:F6"/>
    <mergeCell ref="E7:F7"/>
    <mergeCell ref="E8:F8"/>
    <mergeCell ref="C4:F4"/>
    <mergeCell ref="A10:B10"/>
    <mergeCell ref="A12:A13"/>
    <mergeCell ref="B12:B13"/>
    <mergeCell ref="C12:E12"/>
    <mergeCell ref="F12:H12"/>
    <mergeCell ref="G40:H40"/>
    <mergeCell ref="A44:B44"/>
    <mergeCell ref="A45:B45"/>
    <mergeCell ref="A43:B43"/>
    <mergeCell ref="A42:B42"/>
    <mergeCell ref="C42:D42"/>
    <mergeCell ref="C43:D43"/>
    <mergeCell ref="C44:D44"/>
    <mergeCell ref="C45:D4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D35F0-6C75-4FC3-AF5D-AD0BF3C8E7D7}">
  <dimension ref="A1:AH64"/>
  <sheetViews>
    <sheetView workbookViewId="0">
      <selection activeCell="A2" sqref="A2:M2"/>
    </sheetView>
  </sheetViews>
  <sheetFormatPr defaultRowHeight="14.45"/>
  <cols>
    <col min="1" max="1" width="23.85546875" customWidth="1"/>
    <col min="2" max="2" width="13.7109375" customWidth="1"/>
    <col min="3" max="3" width="15.5703125" customWidth="1"/>
    <col min="4" max="4" width="10.85546875" customWidth="1"/>
    <col min="5" max="5" width="11.7109375" customWidth="1"/>
    <col min="6" max="11" width="5.42578125" bestFit="1" customWidth="1"/>
    <col min="12" max="12" width="27.28515625" customWidth="1"/>
  </cols>
  <sheetData>
    <row r="1" spans="1:34">
      <c r="A1" s="4" t="s">
        <v>90</v>
      </c>
    </row>
    <row r="2" spans="1:34">
      <c r="A2" s="142" t="s">
        <v>91</v>
      </c>
      <c r="B2" s="142"/>
      <c r="C2" s="142"/>
      <c r="D2" s="142"/>
      <c r="E2" s="142"/>
      <c r="F2" s="142"/>
      <c r="G2" s="142"/>
      <c r="H2" s="142"/>
      <c r="I2" s="142"/>
      <c r="J2" s="142"/>
      <c r="K2" s="142"/>
      <c r="L2" s="142"/>
      <c r="M2" s="142"/>
    </row>
    <row r="3" spans="1:34" ht="15">
      <c r="A3" s="4"/>
    </row>
    <row r="4" spans="1:34" ht="15">
      <c r="A4" s="144" t="s">
        <v>92</v>
      </c>
      <c r="B4" s="144"/>
      <c r="C4" s="144"/>
      <c r="D4" s="144"/>
      <c r="E4" s="144"/>
      <c r="F4" s="144"/>
      <c r="G4" s="144"/>
      <c r="H4" s="144"/>
      <c r="I4" s="144"/>
      <c r="J4" s="144"/>
      <c r="K4" s="144"/>
      <c r="L4" s="144"/>
      <c r="M4" s="95"/>
    </row>
    <row r="5" spans="1:34" ht="35.25" customHeight="1">
      <c r="A5" s="115" t="s">
        <v>93</v>
      </c>
      <c r="B5" s="115"/>
      <c r="C5" s="115"/>
      <c r="D5" s="115"/>
      <c r="E5" s="115"/>
      <c r="F5" s="115"/>
      <c r="G5" s="115"/>
      <c r="H5" s="115"/>
      <c r="I5" s="115"/>
      <c r="J5" s="115"/>
      <c r="K5" s="115"/>
      <c r="L5" s="115"/>
      <c r="M5" s="48"/>
    </row>
    <row r="6" spans="1:34" ht="12.6" customHeight="1">
      <c r="A6" s="115"/>
      <c r="B6" s="115"/>
      <c r="C6" s="115"/>
      <c r="D6" s="115"/>
      <c r="E6" s="115"/>
      <c r="F6" s="115"/>
      <c r="G6" s="115"/>
      <c r="H6" s="115"/>
      <c r="I6" s="115"/>
      <c r="J6" s="115"/>
      <c r="K6" s="115"/>
      <c r="L6" s="115"/>
      <c r="M6" s="48"/>
    </row>
    <row r="7" spans="1:34" ht="15">
      <c r="L7" s="107" t="s">
        <v>94</v>
      </c>
    </row>
    <row r="8" spans="1:34" ht="15">
      <c r="A8" s="143" t="s">
        <v>95</v>
      </c>
      <c r="B8" s="133" t="s">
        <v>96</v>
      </c>
      <c r="C8" s="133"/>
      <c r="D8" s="133"/>
      <c r="E8" s="133"/>
      <c r="F8" s="133"/>
      <c r="G8" s="133"/>
      <c r="H8" s="133"/>
      <c r="I8" s="133"/>
      <c r="J8" s="133"/>
      <c r="K8" s="133"/>
      <c r="L8" s="146" t="s">
        <v>97</v>
      </c>
    </row>
    <row r="9" spans="1:34" ht="15">
      <c r="A9" s="143"/>
      <c r="B9" s="96">
        <v>2026</v>
      </c>
      <c r="C9" s="96">
        <v>2027</v>
      </c>
      <c r="D9" s="96">
        <v>2028</v>
      </c>
      <c r="E9" s="96">
        <v>2029</v>
      </c>
      <c r="F9" s="96">
        <v>2030</v>
      </c>
      <c r="G9" s="96">
        <v>2031</v>
      </c>
      <c r="H9" s="96">
        <v>2032</v>
      </c>
      <c r="I9" s="96">
        <v>2033</v>
      </c>
      <c r="J9" s="96">
        <v>2034</v>
      </c>
      <c r="K9" s="96">
        <v>2035</v>
      </c>
      <c r="L9" s="146"/>
      <c r="N9" s="4"/>
      <c r="O9" s="4"/>
      <c r="P9" s="4"/>
      <c r="Q9" s="4"/>
      <c r="R9" s="4"/>
      <c r="S9" s="4"/>
      <c r="T9" s="4"/>
      <c r="U9" s="4"/>
      <c r="V9" s="4"/>
      <c r="W9" s="4"/>
      <c r="Y9" s="4"/>
      <c r="Z9" s="4"/>
      <c r="AA9" s="4"/>
      <c r="AB9" s="4"/>
      <c r="AC9" s="4"/>
      <c r="AD9" s="4"/>
      <c r="AE9" s="4"/>
      <c r="AF9" s="4"/>
      <c r="AG9" s="4"/>
      <c r="AH9" s="4"/>
    </row>
    <row r="10" spans="1:34" ht="15">
      <c r="A10" s="29" t="s">
        <v>44</v>
      </c>
      <c r="B10" s="9">
        <v>345</v>
      </c>
      <c r="C10" s="9">
        <v>434</v>
      </c>
      <c r="D10" s="9">
        <v>442</v>
      </c>
      <c r="E10" s="9">
        <v>382</v>
      </c>
      <c r="F10" s="9">
        <v>393</v>
      </c>
      <c r="G10" s="9">
        <v>362</v>
      </c>
      <c r="H10" s="9">
        <v>301</v>
      </c>
      <c r="I10" s="9">
        <v>300</v>
      </c>
      <c r="J10" s="9">
        <v>253</v>
      </c>
      <c r="K10" s="9">
        <v>336</v>
      </c>
      <c r="L10" s="99">
        <v>30</v>
      </c>
      <c r="N10" s="1"/>
      <c r="O10" s="1"/>
      <c r="P10" s="1"/>
      <c r="Q10" s="1"/>
      <c r="R10" s="1"/>
      <c r="S10" s="1"/>
      <c r="T10" s="1"/>
      <c r="U10" s="1"/>
      <c r="V10" s="1"/>
      <c r="W10" s="1"/>
      <c r="Y10" s="1"/>
      <c r="Z10" s="1"/>
      <c r="AA10" s="1"/>
      <c r="AB10" s="1"/>
      <c r="AC10" s="1"/>
      <c r="AD10" s="1"/>
      <c r="AE10" s="1"/>
      <c r="AF10" s="1"/>
      <c r="AG10" s="1"/>
      <c r="AH10" s="1"/>
    </row>
    <row r="11" spans="1:34" ht="15">
      <c r="A11" s="29" t="s">
        <v>45</v>
      </c>
      <c r="B11" s="9">
        <v>349</v>
      </c>
      <c r="C11" s="9">
        <v>434</v>
      </c>
      <c r="D11" s="9">
        <v>442</v>
      </c>
      <c r="E11" s="9">
        <v>382</v>
      </c>
      <c r="F11" s="9">
        <v>393</v>
      </c>
      <c r="G11" s="9">
        <v>362</v>
      </c>
      <c r="H11" s="9">
        <v>301</v>
      </c>
      <c r="I11" s="9">
        <v>297</v>
      </c>
      <c r="J11" s="9">
        <v>251</v>
      </c>
      <c r="K11" s="9">
        <v>336</v>
      </c>
      <c r="L11" s="100">
        <v>15</v>
      </c>
      <c r="N11" s="1"/>
      <c r="O11" s="1"/>
      <c r="P11" s="1"/>
      <c r="Q11" s="1"/>
      <c r="R11" s="1"/>
      <c r="S11" s="1"/>
      <c r="T11" s="1"/>
      <c r="U11" s="1"/>
      <c r="V11" s="1"/>
      <c r="W11" s="1"/>
      <c r="Y11" s="1"/>
      <c r="Z11" s="1"/>
      <c r="AA11" s="1"/>
      <c r="AB11" s="1"/>
      <c r="AC11" s="1"/>
      <c r="AD11" s="1"/>
      <c r="AE11" s="1"/>
      <c r="AF11" s="1"/>
      <c r="AG11" s="1"/>
      <c r="AH11" s="1"/>
    </row>
    <row r="12" spans="1:34" ht="15">
      <c r="A12" s="29" t="s">
        <v>46</v>
      </c>
      <c r="B12" s="9">
        <v>342</v>
      </c>
      <c r="C12" s="9">
        <v>434</v>
      </c>
      <c r="D12" s="9">
        <v>442</v>
      </c>
      <c r="E12" s="9">
        <v>382</v>
      </c>
      <c r="F12" s="9">
        <v>393</v>
      </c>
      <c r="G12" s="9">
        <v>362</v>
      </c>
      <c r="H12" s="9">
        <v>304</v>
      </c>
      <c r="I12" s="9">
        <v>294</v>
      </c>
      <c r="J12" s="9">
        <v>253</v>
      </c>
      <c r="K12" s="9">
        <v>340</v>
      </c>
      <c r="L12" s="100">
        <v>5</v>
      </c>
      <c r="N12" s="1"/>
      <c r="O12" s="1"/>
      <c r="P12" s="1"/>
      <c r="Q12" s="1"/>
      <c r="R12" s="1"/>
      <c r="S12" s="1"/>
      <c r="T12" s="1"/>
      <c r="U12" s="1"/>
      <c r="V12" s="1"/>
      <c r="W12" s="1"/>
      <c r="Y12" s="1"/>
      <c r="Z12" s="1"/>
      <c r="AA12" s="1"/>
      <c r="AB12" s="1"/>
      <c r="AC12" s="1"/>
      <c r="AD12" s="1"/>
      <c r="AE12" s="1"/>
      <c r="AF12" s="1"/>
      <c r="AG12" s="1"/>
      <c r="AH12" s="1"/>
    </row>
    <row r="13" spans="1:34" ht="15">
      <c r="A13" s="29" t="s">
        <v>47</v>
      </c>
      <c r="B13" s="9">
        <v>352</v>
      </c>
      <c r="C13" s="9">
        <v>434</v>
      </c>
      <c r="D13" s="9">
        <v>442</v>
      </c>
      <c r="E13" s="9">
        <v>382</v>
      </c>
      <c r="F13" s="9">
        <v>397</v>
      </c>
      <c r="G13" s="9">
        <v>366</v>
      </c>
      <c r="H13" s="9">
        <v>307</v>
      </c>
      <c r="I13" s="9">
        <v>279</v>
      </c>
      <c r="J13" s="9">
        <v>262</v>
      </c>
      <c r="K13" s="9">
        <v>336</v>
      </c>
      <c r="L13" s="100">
        <v>20</v>
      </c>
      <c r="N13" s="1"/>
      <c r="O13" s="1"/>
      <c r="P13" s="1"/>
      <c r="Q13" s="1"/>
      <c r="R13" s="1"/>
      <c r="S13" s="1"/>
      <c r="T13" s="1"/>
      <c r="U13" s="1"/>
      <c r="V13" s="1"/>
      <c r="W13" s="1"/>
      <c r="Y13" s="1"/>
      <c r="Z13" s="1"/>
      <c r="AA13" s="1"/>
      <c r="AB13" s="1"/>
      <c r="AC13" s="1"/>
      <c r="AD13" s="1"/>
      <c r="AE13" s="1"/>
      <c r="AF13" s="1"/>
      <c r="AG13" s="1"/>
      <c r="AH13" s="1"/>
    </row>
    <row r="14" spans="1:34" ht="15">
      <c r="A14" s="29" t="s">
        <v>48</v>
      </c>
      <c r="B14" s="9">
        <v>349</v>
      </c>
      <c r="C14" s="9">
        <v>430</v>
      </c>
      <c r="D14" s="9">
        <v>442</v>
      </c>
      <c r="E14" s="9">
        <v>382</v>
      </c>
      <c r="F14" s="9">
        <v>397</v>
      </c>
      <c r="G14" s="9">
        <v>366</v>
      </c>
      <c r="H14" s="9">
        <v>307</v>
      </c>
      <c r="I14" s="9">
        <v>288</v>
      </c>
      <c r="J14" s="9">
        <v>273</v>
      </c>
      <c r="K14" s="9">
        <v>348</v>
      </c>
      <c r="L14" s="100"/>
      <c r="N14" s="1"/>
      <c r="O14" s="1"/>
      <c r="P14" s="1"/>
      <c r="Q14" s="1"/>
      <c r="R14" s="1"/>
      <c r="S14" s="1"/>
      <c r="T14" s="1"/>
      <c r="U14" s="1"/>
      <c r="V14" s="1"/>
      <c r="W14" s="1"/>
      <c r="Y14" s="1"/>
      <c r="Z14" s="1"/>
      <c r="AA14" s="1"/>
      <c r="AB14" s="1"/>
      <c r="AC14" s="1"/>
      <c r="AD14" s="1"/>
      <c r="AE14" s="1"/>
      <c r="AF14" s="1"/>
      <c r="AG14" s="1"/>
      <c r="AH14" s="1"/>
    </row>
    <row r="15" spans="1:34" ht="14.45" customHeight="1">
      <c r="A15" s="29" t="s">
        <v>49</v>
      </c>
      <c r="B15" s="9">
        <v>356</v>
      </c>
      <c r="C15" s="9">
        <v>434</v>
      </c>
      <c r="D15" s="9">
        <v>442</v>
      </c>
      <c r="E15" s="9">
        <v>382</v>
      </c>
      <c r="F15" s="9">
        <v>397</v>
      </c>
      <c r="G15" s="9">
        <v>366</v>
      </c>
      <c r="H15" s="9">
        <v>311</v>
      </c>
      <c r="I15" s="9">
        <v>300</v>
      </c>
      <c r="J15" s="9">
        <v>285</v>
      </c>
      <c r="K15" s="9">
        <v>374</v>
      </c>
      <c r="L15" s="100">
        <v>10</v>
      </c>
      <c r="N15" s="1"/>
      <c r="O15" s="1"/>
      <c r="P15" s="1"/>
      <c r="Q15" s="1"/>
      <c r="R15" s="1"/>
      <c r="S15" s="1"/>
      <c r="T15" s="1"/>
      <c r="U15" s="1"/>
      <c r="V15" s="1"/>
      <c r="W15" s="1"/>
      <c r="Y15" s="1"/>
      <c r="Z15" s="1"/>
      <c r="AA15" s="1"/>
      <c r="AB15" s="1"/>
      <c r="AC15" s="1"/>
      <c r="AD15" s="1"/>
      <c r="AE15" s="1"/>
      <c r="AF15" s="1"/>
      <c r="AG15" s="1"/>
      <c r="AH15" s="1"/>
    </row>
    <row r="16" spans="1:34" ht="15">
      <c r="A16" s="29" t="s">
        <v>50</v>
      </c>
      <c r="B16" s="9">
        <v>356</v>
      </c>
      <c r="C16" s="9">
        <v>434</v>
      </c>
      <c r="D16" s="9">
        <v>442</v>
      </c>
      <c r="E16" s="9">
        <v>382</v>
      </c>
      <c r="F16" s="9">
        <v>397</v>
      </c>
      <c r="G16" s="9">
        <v>366</v>
      </c>
      <c r="H16" s="9">
        <v>311</v>
      </c>
      <c r="I16" s="9">
        <v>300</v>
      </c>
      <c r="J16" s="9">
        <v>282</v>
      </c>
      <c r="K16" s="9">
        <v>371</v>
      </c>
      <c r="L16" s="100">
        <v>15</v>
      </c>
      <c r="N16" s="1"/>
      <c r="O16" s="1"/>
      <c r="P16" s="1"/>
      <c r="Q16" s="1"/>
      <c r="R16" s="1"/>
      <c r="S16" s="1"/>
      <c r="T16" s="1"/>
      <c r="U16" s="1"/>
      <c r="V16" s="1"/>
      <c r="W16" s="1"/>
      <c r="Y16" s="1"/>
      <c r="Z16" s="1"/>
      <c r="AA16" s="1"/>
      <c r="AB16" s="1"/>
      <c r="AC16" s="1"/>
      <c r="AD16" s="1"/>
      <c r="AE16" s="1"/>
      <c r="AF16" s="1"/>
      <c r="AG16" s="1"/>
      <c r="AH16" s="1"/>
    </row>
    <row r="17" spans="1:34" ht="15">
      <c r="A17" s="29" t="s">
        <v>51</v>
      </c>
      <c r="B17" s="9">
        <v>356</v>
      </c>
      <c r="C17" s="9">
        <v>434</v>
      </c>
      <c r="D17" s="9">
        <v>442</v>
      </c>
      <c r="E17" s="9">
        <v>382</v>
      </c>
      <c r="F17" s="9">
        <v>397</v>
      </c>
      <c r="G17" s="9">
        <v>366</v>
      </c>
      <c r="H17" s="9">
        <v>311</v>
      </c>
      <c r="I17" s="9">
        <v>300</v>
      </c>
      <c r="J17" s="9">
        <v>285</v>
      </c>
      <c r="K17" s="9">
        <v>374</v>
      </c>
      <c r="L17" s="100">
        <v>5</v>
      </c>
      <c r="N17" s="1"/>
      <c r="O17" s="1"/>
      <c r="P17" s="1"/>
      <c r="Q17" s="1"/>
      <c r="R17" s="1"/>
      <c r="S17" s="1"/>
      <c r="T17" s="1"/>
      <c r="U17" s="1"/>
      <c r="V17" s="1"/>
      <c r="W17" s="1"/>
      <c r="Y17" s="1"/>
      <c r="Z17" s="1"/>
      <c r="AA17" s="1"/>
      <c r="AB17" s="1"/>
      <c r="AC17" s="1"/>
      <c r="AD17" s="1"/>
      <c r="AE17" s="1"/>
      <c r="AF17" s="1"/>
      <c r="AG17" s="1"/>
      <c r="AH17" s="1"/>
    </row>
    <row r="18" spans="1:34" ht="15">
      <c r="A18" s="18" t="s">
        <v>98</v>
      </c>
      <c r="B18" s="97">
        <f>SUMPRODUCT(B10:B17,$L10:$L17)/100</f>
        <v>350.15</v>
      </c>
      <c r="C18" s="97">
        <f>SUMPRODUCT(C10:C17,$L10:$L17)/100</f>
        <v>434</v>
      </c>
      <c r="D18" s="97">
        <f>SUMPRODUCT(D10:D17,$L10:$L17)/100</f>
        <v>442</v>
      </c>
      <c r="E18" s="97">
        <f>SUMPRODUCT(E10:E17,$L10:$L17)/100</f>
        <v>382</v>
      </c>
      <c r="F18" s="97">
        <f>SUMPRODUCT(F10:F17,$L10:$L17)/100</f>
        <v>395</v>
      </c>
      <c r="G18" s="97">
        <f>SUMPRODUCT(G10:G17,$L10:$L17)/100</f>
        <v>364</v>
      </c>
      <c r="H18" s="97">
        <f>SUMPRODUCT(H10:H17,$L10:$L17)/100</f>
        <v>305.35000000000002</v>
      </c>
      <c r="I18" s="97">
        <f>SUMPRODUCT(I10:I17,$L10:$L17)/100</f>
        <v>295.05</v>
      </c>
      <c r="J18" s="97">
        <f>SUMPRODUCT(J10:J17,$L10:$L17)/100</f>
        <v>263.64999999999998</v>
      </c>
      <c r="K18" s="97">
        <f>SUMPRODUCT(K10:K17,$L10:$L17)/100</f>
        <v>347.15</v>
      </c>
      <c r="L18" s="101" t="s">
        <v>99</v>
      </c>
    </row>
    <row r="19" spans="1:34">
      <c r="A19" s="46" t="s">
        <v>100</v>
      </c>
    </row>
    <row r="20" spans="1:34" ht="15"/>
    <row r="21" spans="1:34" ht="15">
      <c r="A21" s="145" t="s">
        <v>101</v>
      </c>
      <c r="B21" s="145"/>
      <c r="C21" s="145"/>
      <c r="D21" s="145"/>
      <c r="E21" s="145"/>
      <c r="F21" s="145"/>
      <c r="G21" s="145"/>
      <c r="H21" s="145"/>
      <c r="I21" s="145"/>
      <c r="J21" s="145"/>
      <c r="K21" s="145"/>
      <c r="L21" s="145"/>
      <c r="M21" s="98"/>
    </row>
    <row r="22" spans="1:34" ht="15"/>
    <row r="23" spans="1:34" ht="43.5">
      <c r="A23" s="12" t="s">
        <v>17</v>
      </c>
      <c r="B23" s="19" t="s">
        <v>102</v>
      </c>
      <c r="C23" s="44"/>
      <c r="D23" s="44"/>
      <c r="E23" s="44"/>
      <c r="F23" s="44"/>
      <c r="G23" s="44"/>
      <c r="H23" s="44"/>
      <c r="I23" s="44"/>
      <c r="J23" s="44"/>
      <c r="K23" s="44"/>
    </row>
    <row r="24" spans="1:34">
      <c r="A24" s="13">
        <v>2026</v>
      </c>
      <c r="B24" s="43">
        <f>'3'!B4</f>
        <v>81</v>
      </c>
      <c r="C24" s="45"/>
      <c r="D24" s="45"/>
      <c r="E24" s="45"/>
      <c r="F24" s="45"/>
      <c r="G24" s="45"/>
      <c r="H24" s="45"/>
      <c r="I24" s="45"/>
      <c r="J24" s="45"/>
      <c r="K24" s="45"/>
    </row>
    <row r="25" spans="1:34">
      <c r="A25" s="13">
        <v>2027</v>
      </c>
      <c r="B25" s="43">
        <f>'3'!B5</f>
        <v>124</v>
      </c>
      <c r="C25" s="45"/>
      <c r="D25" s="45"/>
      <c r="E25" s="45"/>
      <c r="F25" s="45"/>
      <c r="G25" s="45"/>
      <c r="H25" s="45"/>
      <c r="I25" s="45"/>
      <c r="J25" s="45"/>
      <c r="K25" s="45"/>
    </row>
    <row r="26" spans="1:34">
      <c r="A26" s="13">
        <v>2028</v>
      </c>
      <c r="B26" s="43">
        <f>'3'!B6</f>
        <v>113</v>
      </c>
      <c r="C26" s="45"/>
      <c r="D26" s="45"/>
      <c r="E26" s="45"/>
      <c r="F26" s="45"/>
      <c r="G26" s="45"/>
      <c r="H26" s="45"/>
      <c r="I26" s="45"/>
      <c r="J26" s="45"/>
      <c r="K26" s="45"/>
    </row>
    <row r="27" spans="1:34">
      <c r="A27" s="13">
        <v>2029</v>
      </c>
      <c r="B27" s="43">
        <f>'3'!B7</f>
        <v>113</v>
      </c>
      <c r="C27" s="45"/>
      <c r="D27" s="45"/>
      <c r="E27" s="45"/>
      <c r="F27" s="45"/>
      <c r="G27" s="45"/>
      <c r="H27" s="45"/>
      <c r="I27" s="45"/>
      <c r="J27" s="45"/>
      <c r="K27" s="45"/>
    </row>
    <row r="28" spans="1:34">
      <c r="A28" s="13">
        <v>2030</v>
      </c>
      <c r="B28" s="43">
        <f>'3'!B8</f>
        <v>106</v>
      </c>
      <c r="C28" s="45"/>
      <c r="D28" s="45"/>
      <c r="E28" s="45"/>
      <c r="F28" s="45"/>
      <c r="G28" s="45"/>
      <c r="H28" s="45"/>
      <c r="I28" s="45"/>
      <c r="J28" s="45"/>
      <c r="K28" s="45"/>
    </row>
    <row r="29" spans="1:34">
      <c r="A29" s="13">
        <v>2031</v>
      </c>
      <c r="B29" s="43">
        <f>'3'!B9</f>
        <v>98</v>
      </c>
      <c r="C29" s="45"/>
      <c r="D29" s="45"/>
      <c r="E29" s="45"/>
      <c r="F29" s="45"/>
      <c r="G29" s="45"/>
      <c r="H29" s="45"/>
      <c r="I29" s="45"/>
      <c r="J29" s="45"/>
      <c r="K29" s="45"/>
    </row>
    <row r="30" spans="1:34">
      <c r="A30" s="13">
        <v>2032</v>
      </c>
      <c r="B30" s="43">
        <f>'3'!B10</f>
        <v>67</v>
      </c>
      <c r="C30" s="45"/>
      <c r="D30" s="45"/>
      <c r="E30" s="45"/>
      <c r="F30" s="45"/>
      <c r="G30" s="45"/>
      <c r="H30" s="45"/>
      <c r="I30" s="45"/>
      <c r="J30" s="45"/>
      <c r="K30" s="45"/>
    </row>
    <row r="31" spans="1:34">
      <c r="A31" s="13">
        <v>2033</v>
      </c>
      <c r="B31" s="43">
        <f>'3'!B11</f>
        <v>54</v>
      </c>
      <c r="C31" s="45"/>
      <c r="D31" s="45"/>
      <c r="E31" s="45"/>
      <c r="F31" s="45"/>
      <c r="G31" s="45"/>
      <c r="H31" s="45"/>
      <c r="I31" s="45"/>
      <c r="J31" s="45"/>
      <c r="K31" s="45"/>
    </row>
    <row r="32" spans="1:34">
      <c r="A32" s="13">
        <v>2034</v>
      </c>
      <c r="B32" s="43">
        <f>'3'!B12</f>
        <v>48</v>
      </c>
      <c r="C32" s="45"/>
      <c r="D32" s="45"/>
      <c r="E32" s="45"/>
      <c r="F32" s="45"/>
      <c r="G32" s="45"/>
      <c r="H32" s="45"/>
      <c r="I32" s="45"/>
      <c r="J32" s="45"/>
      <c r="K32" s="45"/>
    </row>
    <row r="33" spans="1:13">
      <c r="A33" s="13">
        <v>2035</v>
      </c>
      <c r="B33" s="43">
        <f>'3'!B13</f>
        <v>44</v>
      </c>
      <c r="C33" s="45"/>
      <c r="D33" s="45"/>
      <c r="E33" s="45"/>
      <c r="F33" s="45"/>
      <c r="G33" s="45"/>
      <c r="H33" s="45"/>
      <c r="I33" s="45"/>
      <c r="J33" s="45"/>
      <c r="K33" s="45"/>
    </row>
    <row r="34" spans="1:13" ht="15"/>
    <row r="35" spans="1:13" ht="15">
      <c r="A35" s="152" t="s">
        <v>103</v>
      </c>
      <c r="B35" s="152"/>
      <c r="C35" s="152"/>
      <c r="D35" s="152"/>
      <c r="E35" s="152"/>
      <c r="F35" s="152"/>
      <c r="G35" s="152"/>
      <c r="H35" s="152"/>
      <c r="I35" s="152"/>
      <c r="J35" s="152"/>
      <c r="K35" s="152"/>
      <c r="L35" s="152"/>
      <c r="M35" s="102"/>
    </row>
    <row r="36" spans="1:13" ht="15" customHeight="1">
      <c r="A36" s="115" t="s">
        <v>104</v>
      </c>
      <c r="B36" s="115"/>
      <c r="C36" s="115"/>
      <c r="D36" s="115"/>
      <c r="E36" s="115"/>
      <c r="F36" s="115"/>
      <c r="G36" s="115"/>
      <c r="H36" s="115"/>
      <c r="I36" s="115"/>
      <c r="J36" s="115"/>
      <c r="K36" s="115"/>
      <c r="L36" s="115"/>
      <c r="M36" s="48"/>
    </row>
    <row r="37" spans="1:13" ht="36.75" customHeight="1">
      <c r="A37" s="115"/>
      <c r="B37" s="115"/>
      <c r="C37" s="115"/>
      <c r="D37" s="115"/>
      <c r="E37" s="115"/>
      <c r="F37" s="115"/>
      <c r="G37" s="115"/>
      <c r="H37" s="115"/>
      <c r="I37" s="115"/>
      <c r="J37" s="115"/>
      <c r="K37" s="115"/>
      <c r="L37" s="115"/>
      <c r="M37" s="48"/>
    </row>
    <row r="38" spans="1:13" ht="15">
      <c r="A38" s="7"/>
      <c r="B38" s="7"/>
      <c r="C38" s="7"/>
      <c r="D38" s="7"/>
      <c r="E38" s="7"/>
      <c r="F38" s="7"/>
      <c r="G38" s="7"/>
      <c r="H38" s="7"/>
      <c r="I38" s="7"/>
      <c r="J38" s="7"/>
      <c r="K38" s="7"/>
      <c r="L38" s="7"/>
      <c r="M38" s="48"/>
    </row>
    <row r="39" spans="1:13" ht="15">
      <c r="A39" s="147" t="s">
        <v>17</v>
      </c>
      <c r="B39" s="133" t="s">
        <v>105</v>
      </c>
      <c r="C39" s="133"/>
      <c r="D39" s="133"/>
      <c r="E39" s="153" t="s">
        <v>106</v>
      </c>
    </row>
    <row r="40" spans="1:13" ht="45.75">
      <c r="A40" s="148"/>
      <c r="B40" s="104" t="s">
        <v>107</v>
      </c>
      <c r="C40" s="105" t="s">
        <v>108</v>
      </c>
      <c r="D40" s="106" t="s">
        <v>109</v>
      </c>
      <c r="E40" s="154"/>
    </row>
    <row r="41" spans="1:13" ht="15">
      <c r="A41" s="13">
        <v>2026</v>
      </c>
      <c r="B41" s="9">
        <f>B18</f>
        <v>350.15</v>
      </c>
      <c r="C41" s="9">
        <f>B24</f>
        <v>81</v>
      </c>
      <c r="D41" s="11">
        <v>1</v>
      </c>
      <c r="E41" s="103">
        <f>B41*D41+C41*(1-D41)</f>
        <v>350.15</v>
      </c>
    </row>
    <row r="42" spans="1:13">
      <c r="A42" s="13">
        <v>2027</v>
      </c>
      <c r="B42" s="9">
        <f>C18</f>
        <v>434</v>
      </c>
      <c r="C42" s="9">
        <f t="shared" ref="C42:C50" si="0">B25</f>
        <v>124</v>
      </c>
      <c r="D42" s="11">
        <v>1</v>
      </c>
      <c r="E42" s="9">
        <f t="shared" ref="E42:E50" si="1">B42*D42+C42*(1-D42)</f>
        <v>434</v>
      </c>
    </row>
    <row r="43" spans="1:13">
      <c r="A43" s="13">
        <v>2028</v>
      </c>
      <c r="B43" s="9">
        <f>D18</f>
        <v>442</v>
      </c>
      <c r="C43" s="9">
        <f t="shared" si="0"/>
        <v>113</v>
      </c>
      <c r="D43" s="11">
        <v>0.95</v>
      </c>
      <c r="E43" s="9">
        <f t="shared" si="1"/>
        <v>425.54999999999995</v>
      </c>
    </row>
    <row r="44" spans="1:13">
      <c r="A44" s="13">
        <v>2029</v>
      </c>
      <c r="B44" s="9">
        <f>E18</f>
        <v>382</v>
      </c>
      <c r="C44" s="9">
        <f t="shared" si="0"/>
        <v>113</v>
      </c>
      <c r="D44" s="11">
        <v>0.9</v>
      </c>
      <c r="E44" s="9">
        <f t="shared" si="1"/>
        <v>355.1</v>
      </c>
    </row>
    <row r="45" spans="1:13">
      <c r="A45" s="13">
        <v>2030</v>
      </c>
      <c r="B45" s="9">
        <f>F18</f>
        <v>395</v>
      </c>
      <c r="C45" s="9">
        <f t="shared" si="0"/>
        <v>106</v>
      </c>
      <c r="D45" s="11">
        <v>0.85</v>
      </c>
      <c r="E45" s="9">
        <f t="shared" si="1"/>
        <v>351.65</v>
      </c>
    </row>
    <row r="46" spans="1:13">
      <c r="A46" s="13">
        <v>2031</v>
      </c>
      <c r="B46" s="9">
        <f>G18</f>
        <v>364</v>
      </c>
      <c r="C46" s="9">
        <f t="shared" si="0"/>
        <v>98</v>
      </c>
      <c r="D46" s="11">
        <v>0.8</v>
      </c>
      <c r="E46" s="9">
        <f t="shared" si="1"/>
        <v>310.79999999999995</v>
      </c>
    </row>
    <row r="47" spans="1:13">
      <c r="A47" s="13">
        <v>2032</v>
      </c>
      <c r="B47" s="9">
        <f>H18</f>
        <v>305.35000000000002</v>
      </c>
      <c r="C47" s="9">
        <f t="shared" si="0"/>
        <v>67</v>
      </c>
      <c r="D47" s="11">
        <v>0.75</v>
      </c>
      <c r="E47" s="9">
        <f t="shared" si="1"/>
        <v>245.76250000000002</v>
      </c>
    </row>
    <row r="48" spans="1:13">
      <c r="A48" s="13">
        <v>2033</v>
      </c>
      <c r="B48" s="9">
        <f>I18</f>
        <v>295.05</v>
      </c>
      <c r="C48" s="9">
        <f t="shared" si="0"/>
        <v>54</v>
      </c>
      <c r="D48" s="11">
        <v>0.7</v>
      </c>
      <c r="E48" s="9">
        <f t="shared" si="1"/>
        <v>222.73500000000001</v>
      </c>
    </row>
    <row r="49" spans="1:13">
      <c r="A49" s="13">
        <v>2034</v>
      </c>
      <c r="B49" s="9">
        <f>J18</f>
        <v>263.64999999999998</v>
      </c>
      <c r="C49" s="9">
        <f t="shared" si="0"/>
        <v>48</v>
      </c>
      <c r="D49" s="11">
        <v>0.65</v>
      </c>
      <c r="E49" s="9">
        <f t="shared" si="1"/>
        <v>188.17250000000001</v>
      </c>
    </row>
    <row r="50" spans="1:13">
      <c r="A50" s="13">
        <v>2035</v>
      </c>
      <c r="B50" s="9">
        <f>K18</f>
        <v>347.15</v>
      </c>
      <c r="C50" s="9">
        <f t="shared" si="0"/>
        <v>44</v>
      </c>
      <c r="D50" s="11">
        <v>0.6</v>
      </c>
      <c r="E50" s="9">
        <f t="shared" si="1"/>
        <v>225.89</v>
      </c>
    </row>
    <row r="51" spans="1:13" ht="15.6">
      <c r="A51" s="149" t="s">
        <v>110</v>
      </c>
      <c r="B51" s="150"/>
      <c r="C51" s="150"/>
      <c r="D51" s="151"/>
      <c r="E51" s="14">
        <f>AVERAGE(E41:E50)</f>
        <v>310.98099999999999</v>
      </c>
    </row>
    <row r="52" spans="1:13" ht="15"/>
    <row r="53" spans="1:13" ht="31.5" customHeight="1">
      <c r="A53" s="115" t="s">
        <v>111</v>
      </c>
      <c r="B53" s="115"/>
      <c r="C53" s="115"/>
      <c r="D53" s="115"/>
      <c r="E53" s="115"/>
      <c r="F53" s="48"/>
      <c r="G53" s="48"/>
      <c r="H53" s="48"/>
      <c r="I53" s="48"/>
      <c r="J53" s="48"/>
      <c r="K53" s="48"/>
      <c r="L53" s="48"/>
      <c r="M53" s="48"/>
    </row>
    <row r="54" spans="1:13" ht="15">
      <c r="A54" s="69" t="s">
        <v>112</v>
      </c>
      <c r="B54" s="15">
        <f>1163*10*E51*10/1000000</f>
        <v>36.167090299999998</v>
      </c>
      <c r="C54" s="15" t="s">
        <v>113</v>
      </c>
      <c r="D54" s="15"/>
      <c r="E54" s="15"/>
      <c r="F54" s="15"/>
      <c r="G54" s="15"/>
      <c r="H54" s="15"/>
      <c r="I54" s="15"/>
      <c r="J54" s="15"/>
      <c r="K54" s="15"/>
    </row>
    <row r="55" spans="1:13" ht="15"/>
    <row r="56" spans="1:13" ht="37.5" customHeight="1">
      <c r="A56" s="115" t="s">
        <v>114</v>
      </c>
      <c r="B56" s="115"/>
      <c r="C56" s="115"/>
      <c r="D56" s="115"/>
      <c r="E56" s="115"/>
      <c r="F56" s="115"/>
      <c r="G56" s="115"/>
      <c r="H56" s="115"/>
      <c r="I56" s="115"/>
      <c r="J56" s="115"/>
      <c r="K56" s="115"/>
      <c r="L56" s="115"/>
      <c r="M56" s="48"/>
    </row>
    <row r="57" spans="1:13" ht="15" customHeight="1">
      <c r="A57" s="141" t="s">
        <v>115</v>
      </c>
      <c r="B57" s="141"/>
      <c r="C57" s="141"/>
      <c r="D57" s="141"/>
      <c r="E57" s="141"/>
      <c r="F57" s="141"/>
      <c r="G57" s="141"/>
      <c r="H57" s="141"/>
      <c r="I57" s="141"/>
      <c r="J57" s="141"/>
      <c r="K57" s="141"/>
      <c r="L57" s="141"/>
      <c r="M57" s="6"/>
    </row>
    <row r="58" spans="1:13" ht="15">
      <c r="A58" s="141"/>
      <c r="B58" s="141"/>
      <c r="C58" s="141"/>
      <c r="D58" s="141"/>
      <c r="E58" s="141"/>
      <c r="F58" s="141"/>
      <c r="G58" s="141"/>
      <c r="H58" s="141"/>
      <c r="I58" s="141"/>
      <c r="J58" s="141"/>
      <c r="K58" s="141"/>
      <c r="L58" s="141"/>
      <c r="M58" s="6"/>
    </row>
    <row r="59" spans="1:13" ht="15">
      <c r="A59" s="6"/>
      <c r="B59" s="6"/>
      <c r="C59" s="6"/>
      <c r="D59" s="6"/>
      <c r="E59" s="6"/>
      <c r="F59" s="6"/>
      <c r="G59" s="6"/>
      <c r="H59" s="6"/>
      <c r="I59" s="6"/>
      <c r="J59" s="6"/>
      <c r="K59" s="6"/>
      <c r="L59" s="6"/>
      <c r="M59" s="6"/>
    </row>
    <row r="60" spans="1:13" ht="15"/>
    <row r="61" spans="1:13" ht="15"/>
    <row r="62" spans="1:13" ht="15"/>
    <row r="63" spans="1:13" ht="15"/>
    <row r="64" spans="1:13" ht="15"/>
  </sheetData>
  <mergeCells count="16">
    <mergeCell ref="A56:L56"/>
    <mergeCell ref="A57:L58"/>
    <mergeCell ref="A2:M2"/>
    <mergeCell ref="A8:A9"/>
    <mergeCell ref="A5:L6"/>
    <mergeCell ref="A4:L4"/>
    <mergeCell ref="A21:L21"/>
    <mergeCell ref="B8:K8"/>
    <mergeCell ref="L8:L9"/>
    <mergeCell ref="A39:A40"/>
    <mergeCell ref="A51:D51"/>
    <mergeCell ref="A35:L35"/>
    <mergeCell ref="A36:L37"/>
    <mergeCell ref="B39:D39"/>
    <mergeCell ref="E39:E40"/>
    <mergeCell ref="A53:E5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BFACF-61C4-42D2-98DB-C8A9281DE5D4}">
  <sheetPr>
    <tabColor theme="5"/>
  </sheetPr>
  <dimension ref="A1"/>
  <sheetViews>
    <sheetView workbookViewId="0"/>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5CF8-B89E-4F7A-A023-5E8E7B935B84}">
  <dimension ref="A1:N12"/>
  <sheetViews>
    <sheetView workbookViewId="0">
      <selection activeCell="A2" sqref="A2"/>
    </sheetView>
  </sheetViews>
  <sheetFormatPr defaultRowHeight="14.45"/>
  <cols>
    <col min="2" max="2" width="11" bestFit="1" customWidth="1"/>
    <col min="16382" max="16383" width="8.7109375" bestFit="1" customWidth="1"/>
  </cols>
  <sheetData>
    <row r="1" spans="1:14">
      <c r="A1" s="16" t="s">
        <v>16</v>
      </c>
      <c r="B1" s="16"/>
      <c r="C1" s="16"/>
      <c r="D1" s="16"/>
      <c r="E1" s="16"/>
      <c r="F1" s="16"/>
      <c r="G1" s="16"/>
      <c r="H1" s="16"/>
    </row>
    <row r="2" spans="1:14">
      <c r="A2" s="51" t="s">
        <v>17</v>
      </c>
      <c r="B2" s="10" t="s">
        <v>18</v>
      </c>
    </row>
    <row r="3" spans="1:14">
      <c r="A3" s="51">
        <v>2015</v>
      </c>
      <c r="B3" s="9">
        <v>46</v>
      </c>
      <c r="D3" s="1"/>
      <c r="E3" s="1"/>
      <c r="F3" s="1"/>
      <c r="I3" s="1"/>
    </row>
    <row r="4" spans="1:14">
      <c r="A4" s="51">
        <v>2016</v>
      </c>
      <c r="B4" s="9">
        <v>40</v>
      </c>
      <c r="D4" s="1"/>
      <c r="E4" s="1"/>
      <c r="F4" s="1"/>
    </row>
    <row r="5" spans="1:14">
      <c r="A5" s="51">
        <v>2017</v>
      </c>
      <c r="B5" s="9">
        <v>18</v>
      </c>
      <c r="D5" s="1"/>
      <c r="E5" s="1"/>
      <c r="F5" s="1"/>
    </row>
    <row r="6" spans="1:14">
      <c r="A6" s="51">
        <v>2018</v>
      </c>
      <c r="B6" s="9">
        <v>29</v>
      </c>
      <c r="D6" s="1"/>
      <c r="E6" s="1"/>
      <c r="F6" s="1"/>
      <c r="G6" s="1"/>
      <c r="H6" s="1"/>
      <c r="I6" s="1"/>
      <c r="J6" s="1"/>
      <c r="K6" s="1"/>
      <c r="L6" s="1"/>
      <c r="M6" s="1"/>
      <c r="N6" s="1"/>
    </row>
    <row r="7" spans="1:14">
      <c r="A7" s="51">
        <v>2019</v>
      </c>
      <c r="B7" s="9">
        <v>29</v>
      </c>
      <c r="D7" s="1"/>
      <c r="E7" s="1"/>
      <c r="F7" s="1"/>
    </row>
    <row r="8" spans="1:14">
      <c r="A8" s="51">
        <v>2020</v>
      </c>
      <c r="B8" s="9">
        <v>35</v>
      </c>
      <c r="D8" s="1"/>
      <c r="E8" s="1"/>
      <c r="F8" s="1"/>
    </row>
    <row r="9" spans="1:14">
      <c r="A9" s="51">
        <v>2021</v>
      </c>
      <c r="B9" s="9">
        <v>43</v>
      </c>
      <c r="D9" s="1"/>
      <c r="E9" s="1"/>
      <c r="F9" s="1"/>
    </row>
    <row r="10" spans="1:14">
      <c r="A10" s="51">
        <v>2022</v>
      </c>
      <c r="B10" s="9">
        <v>49</v>
      </c>
      <c r="D10" s="1"/>
      <c r="E10" s="1"/>
      <c r="F10" s="1"/>
    </row>
    <row r="11" spans="1:14">
      <c r="A11" s="51">
        <v>2023</v>
      </c>
      <c r="B11" s="9">
        <v>59</v>
      </c>
      <c r="D11" s="1"/>
      <c r="E11" s="1"/>
      <c r="F11" s="1"/>
    </row>
    <row r="12" spans="1:14">
      <c r="A12" s="51">
        <v>2024</v>
      </c>
      <c r="B12" s="9">
        <v>73</v>
      </c>
      <c r="D12" s="1"/>
      <c r="E12" s="1"/>
      <c r="F12"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51A1B-7B69-430E-B8F4-709B8D39C8F0}">
  <dimension ref="A1:K27"/>
  <sheetViews>
    <sheetView workbookViewId="0">
      <selection activeCell="A2" sqref="A2:A3"/>
    </sheetView>
  </sheetViews>
  <sheetFormatPr defaultRowHeight="14.45"/>
  <cols>
    <col min="1" max="1" width="15.28515625" style="5" customWidth="1"/>
    <col min="2" max="2" width="11.42578125" bestFit="1" customWidth="1"/>
  </cols>
  <sheetData>
    <row r="1" spans="1:11" ht="15">
      <c r="A1" s="4" t="s">
        <v>19</v>
      </c>
      <c r="B1" s="4"/>
      <c r="C1" s="4"/>
      <c r="D1" s="4"/>
      <c r="E1" s="4"/>
      <c r="F1" s="4"/>
      <c r="G1" s="4"/>
      <c r="H1" s="4"/>
      <c r="I1" s="4"/>
      <c r="J1" s="4"/>
    </row>
    <row r="2" spans="1:11" ht="14.45" customHeight="1">
      <c r="A2" s="108" t="s">
        <v>20</v>
      </c>
      <c r="B2" s="110" t="s">
        <v>21</v>
      </c>
      <c r="C2" s="110"/>
      <c r="D2" s="110"/>
      <c r="E2" s="110"/>
      <c r="F2" s="110"/>
      <c r="G2" s="110"/>
      <c r="H2" s="110"/>
      <c r="I2" s="110"/>
      <c r="J2" s="110"/>
      <c r="K2" s="110"/>
    </row>
    <row r="3" spans="1:11" ht="14.45" customHeight="1">
      <c r="A3" s="109"/>
      <c r="B3" s="52">
        <v>2024</v>
      </c>
      <c r="C3" s="8">
        <v>2023</v>
      </c>
      <c r="D3" s="8">
        <v>2022</v>
      </c>
      <c r="E3" s="8">
        <v>2021</v>
      </c>
      <c r="F3" s="8">
        <v>2020</v>
      </c>
      <c r="G3" s="8">
        <v>2019</v>
      </c>
      <c r="H3" s="8">
        <v>2018</v>
      </c>
      <c r="I3" s="8">
        <v>2017</v>
      </c>
      <c r="J3" s="8">
        <v>2016</v>
      </c>
      <c r="K3" s="8">
        <v>2015</v>
      </c>
    </row>
    <row r="4" spans="1:11" ht="15">
      <c r="A4" s="26">
        <v>1</v>
      </c>
      <c r="B4" s="9">
        <v>49</v>
      </c>
      <c r="C4" s="9">
        <v>34</v>
      </c>
      <c r="D4" s="9">
        <v>24</v>
      </c>
      <c r="E4" s="9">
        <v>19</v>
      </c>
      <c r="F4" s="9">
        <v>15</v>
      </c>
      <c r="G4" s="9">
        <v>14</v>
      </c>
      <c r="H4" s="9">
        <v>13</v>
      </c>
      <c r="I4" s="9">
        <v>10</v>
      </c>
      <c r="J4" s="9">
        <v>26</v>
      </c>
      <c r="K4" s="9">
        <v>32</v>
      </c>
    </row>
    <row r="5" spans="1:11" ht="15">
      <c r="A5" s="27">
        <v>2</v>
      </c>
      <c r="B5" s="9">
        <v>44</v>
      </c>
      <c r="C5" s="9">
        <v>30</v>
      </c>
      <c r="D5" s="9">
        <v>23</v>
      </c>
      <c r="E5" s="9">
        <v>18</v>
      </c>
      <c r="F5" s="9">
        <v>14</v>
      </c>
      <c r="G5" s="9">
        <v>13</v>
      </c>
      <c r="H5" s="9">
        <v>12</v>
      </c>
      <c r="I5" s="9">
        <v>10</v>
      </c>
      <c r="J5" s="9">
        <v>25</v>
      </c>
      <c r="K5" s="9">
        <v>31</v>
      </c>
    </row>
    <row r="6" spans="1:11" ht="15">
      <c r="A6" s="27">
        <v>3</v>
      </c>
      <c r="B6" s="9">
        <v>44</v>
      </c>
      <c r="C6" s="9">
        <v>30</v>
      </c>
      <c r="D6" s="9">
        <v>23</v>
      </c>
      <c r="E6" s="9">
        <v>19</v>
      </c>
      <c r="F6" s="9">
        <v>15</v>
      </c>
      <c r="G6" s="9">
        <v>13</v>
      </c>
      <c r="H6" s="9">
        <v>12</v>
      </c>
      <c r="I6" s="9">
        <v>10</v>
      </c>
      <c r="J6" s="9">
        <v>25</v>
      </c>
      <c r="K6" s="9">
        <v>31</v>
      </c>
    </row>
    <row r="7" spans="1:11" ht="15">
      <c r="A7" s="27">
        <v>4</v>
      </c>
      <c r="B7" s="9">
        <v>46</v>
      </c>
      <c r="C7" s="9">
        <v>33</v>
      </c>
      <c r="D7" s="9">
        <v>25</v>
      </c>
      <c r="E7" s="9">
        <v>22</v>
      </c>
      <c r="F7" s="9">
        <v>17</v>
      </c>
      <c r="G7" s="9">
        <v>15</v>
      </c>
      <c r="H7" s="9">
        <v>14</v>
      </c>
      <c r="I7" s="9">
        <v>11</v>
      </c>
      <c r="J7" s="9">
        <v>26</v>
      </c>
      <c r="K7" s="9">
        <v>33</v>
      </c>
    </row>
    <row r="8" spans="1:11" ht="15">
      <c r="A8" s="27">
        <v>5</v>
      </c>
      <c r="B8" s="9">
        <v>52</v>
      </c>
      <c r="C8" s="9">
        <v>38</v>
      </c>
      <c r="D8" s="9">
        <v>30</v>
      </c>
      <c r="E8" s="9">
        <v>26</v>
      </c>
      <c r="F8" s="9">
        <v>21</v>
      </c>
      <c r="G8" s="9">
        <v>17</v>
      </c>
      <c r="H8" s="9">
        <v>17</v>
      </c>
      <c r="I8" s="9">
        <v>12</v>
      </c>
      <c r="J8" s="9">
        <v>28</v>
      </c>
      <c r="K8" s="9">
        <v>35</v>
      </c>
    </row>
    <row r="9" spans="1:11" ht="15">
      <c r="A9" s="27">
        <v>6</v>
      </c>
      <c r="B9" s="9">
        <v>60</v>
      </c>
      <c r="C9" s="9">
        <v>45</v>
      </c>
      <c r="D9" s="9">
        <v>35</v>
      </c>
      <c r="E9" s="9">
        <v>31</v>
      </c>
      <c r="F9" s="9">
        <v>25</v>
      </c>
      <c r="G9" s="9">
        <v>21</v>
      </c>
      <c r="H9" s="9">
        <v>21</v>
      </c>
      <c r="I9" s="9">
        <v>13</v>
      </c>
      <c r="J9" s="9">
        <v>31</v>
      </c>
      <c r="K9" s="9">
        <v>38</v>
      </c>
    </row>
    <row r="10" spans="1:11" ht="15">
      <c r="A10" s="27">
        <v>7</v>
      </c>
      <c r="B10" s="9">
        <v>67</v>
      </c>
      <c r="C10" s="9">
        <v>52</v>
      </c>
      <c r="D10" s="9">
        <v>42</v>
      </c>
      <c r="E10" s="9">
        <v>35</v>
      </c>
      <c r="F10" s="9">
        <v>28</v>
      </c>
      <c r="G10" s="9">
        <v>25</v>
      </c>
      <c r="H10" s="9">
        <v>25</v>
      </c>
      <c r="I10" s="9">
        <v>15</v>
      </c>
      <c r="J10" s="9">
        <v>34</v>
      </c>
      <c r="K10" s="9">
        <v>41</v>
      </c>
    </row>
    <row r="11" spans="1:11" ht="15">
      <c r="A11" s="27">
        <v>8</v>
      </c>
      <c r="B11" s="9">
        <v>72</v>
      </c>
      <c r="C11" s="9">
        <v>57</v>
      </c>
      <c r="D11" s="9">
        <v>47</v>
      </c>
      <c r="E11" s="9">
        <v>39</v>
      </c>
      <c r="F11" s="9">
        <v>31</v>
      </c>
      <c r="G11" s="9">
        <v>28</v>
      </c>
      <c r="H11" s="9">
        <v>27</v>
      </c>
      <c r="I11" s="9">
        <v>16</v>
      </c>
      <c r="J11" s="9">
        <v>36</v>
      </c>
      <c r="K11" s="9">
        <v>44</v>
      </c>
    </row>
    <row r="12" spans="1:11" ht="15">
      <c r="A12" s="27">
        <v>9</v>
      </c>
      <c r="B12" s="9">
        <v>75</v>
      </c>
      <c r="C12" s="9">
        <v>61</v>
      </c>
      <c r="D12" s="9">
        <v>51</v>
      </c>
      <c r="E12" s="9">
        <v>43</v>
      </c>
      <c r="F12" s="9">
        <v>34</v>
      </c>
      <c r="G12" s="9">
        <v>30</v>
      </c>
      <c r="H12" s="9">
        <v>30</v>
      </c>
      <c r="I12" s="9">
        <v>17</v>
      </c>
      <c r="J12" s="9">
        <v>38</v>
      </c>
      <c r="K12" s="9">
        <v>45</v>
      </c>
    </row>
    <row r="13" spans="1:11" ht="15">
      <c r="A13" s="27">
        <v>10</v>
      </c>
      <c r="B13" s="9">
        <v>77</v>
      </c>
      <c r="C13" s="9">
        <v>64</v>
      </c>
      <c r="D13" s="9">
        <v>53</v>
      </c>
      <c r="E13" s="9">
        <v>45</v>
      </c>
      <c r="F13" s="9">
        <v>37</v>
      </c>
      <c r="G13" s="9">
        <v>32</v>
      </c>
      <c r="H13" s="9">
        <v>31</v>
      </c>
      <c r="I13" s="9">
        <v>18</v>
      </c>
      <c r="J13" s="9">
        <v>40</v>
      </c>
      <c r="K13" s="9">
        <v>46</v>
      </c>
    </row>
    <row r="14" spans="1:11" ht="15">
      <c r="A14" s="27">
        <v>11</v>
      </c>
      <c r="B14" s="9">
        <v>78</v>
      </c>
      <c r="C14" s="9">
        <v>65</v>
      </c>
      <c r="D14" s="9">
        <v>55</v>
      </c>
      <c r="E14" s="9">
        <v>48</v>
      </c>
      <c r="F14" s="9">
        <v>40</v>
      </c>
      <c r="G14" s="9">
        <v>33</v>
      </c>
      <c r="H14" s="9">
        <v>33</v>
      </c>
      <c r="I14" s="9">
        <v>19</v>
      </c>
      <c r="J14" s="9">
        <v>41</v>
      </c>
      <c r="K14" s="9">
        <v>48</v>
      </c>
    </row>
    <row r="15" spans="1:11" ht="15">
      <c r="A15" s="27">
        <v>12</v>
      </c>
      <c r="B15" s="9">
        <v>79</v>
      </c>
      <c r="C15" s="9">
        <v>65</v>
      </c>
      <c r="D15" s="9">
        <v>55</v>
      </c>
      <c r="E15" s="9">
        <v>49</v>
      </c>
      <c r="F15" s="9">
        <v>41</v>
      </c>
      <c r="G15" s="9">
        <v>34</v>
      </c>
      <c r="H15" s="9">
        <v>34</v>
      </c>
      <c r="I15" s="9">
        <v>19</v>
      </c>
      <c r="J15" s="9">
        <v>42</v>
      </c>
      <c r="K15" s="9">
        <v>49</v>
      </c>
    </row>
    <row r="16" spans="1:11" ht="15">
      <c r="A16" s="27">
        <v>13</v>
      </c>
      <c r="B16" s="9">
        <v>80</v>
      </c>
      <c r="C16" s="9">
        <v>66</v>
      </c>
      <c r="D16" s="9">
        <v>55</v>
      </c>
      <c r="E16" s="9">
        <v>50</v>
      </c>
      <c r="F16" s="9">
        <v>43</v>
      </c>
      <c r="G16" s="9">
        <v>34</v>
      </c>
      <c r="H16" s="9">
        <v>34</v>
      </c>
      <c r="I16" s="9">
        <v>20</v>
      </c>
      <c r="J16" s="9">
        <v>42</v>
      </c>
      <c r="K16" s="9">
        <v>50</v>
      </c>
    </row>
    <row r="17" spans="1:11" ht="15">
      <c r="A17" s="27">
        <v>14</v>
      </c>
      <c r="B17" s="9">
        <v>80</v>
      </c>
      <c r="C17" s="9">
        <v>66</v>
      </c>
      <c r="D17" s="9">
        <v>56</v>
      </c>
      <c r="E17" s="9">
        <v>51</v>
      </c>
      <c r="F17" s="9">
        <v>44</v>
      </c>
      <c r="G17" s="9">
        <v>35</v>
      </c>
      <c r="H17" s="9">
        <v>35</v>
      </c>
      <c r="I17" s="9">
        <v>21</v>
      </c>
      <c r="J17" s="9">
        <v>44</v>
      </c>
      <c r="K17" s="9">
        <v>51</v>
      </c>
    </row>
    <row r="18" spans="1:11" ht="15">
      <c r="A18" s="27">
        <v>15</v>
      </c>
      <c r="B18" s="9">
        <v>80</v>
      </c>
      <c r="C18" s="9">
        <v>67</v>
      </c>
      <c r="D18" s="9">
        <v>57</v>
      </c>
      <c r="E18" s="9">
        <v>52</v>
      </c>
      <c r="F18" s="9">
        <v>45</v>
      </c>
      <c r="G18" s="9">
        <v>35</v>
      </c>
      <c r="H18" s="9">
        <v>36</v>
      </c>
      <c r="I18" s="9">
        <v>22</v>
      </c>
      <c r="J18" s="9">
        <v>45</v>
      </c>
      <c r="K18" s="9">
        <v>51</v>
      </c>
    </row>
    <row r="19" spans="1:11" ht="15">
      <c r="A19" s="27">
        <v>16</v>
      </c>
      <c r="B19" s="9">
        <v>82</v>
      </c>
      <c r="C19" s="9">
        <v>69</v>
      </c>
      <c r="D19" s="9">
        <v>60</v>
      </c>
      <c r="E19" s="9">
        <v>53</v>
      </c>
      <c r="F19" s="9">
        <v>46</v>
      </c>
      <c r="G19" s="9">
        <v>36</v>
      </c>
      <c r="H19" s="9">
        <v>38</v>
      </c>
      <c r="I19" s="9">
        <v>23</v>
      </c>
      <c r="J19" s="9">
        <v>47</v>
      </c>
      <c r="K19" s="9">
        <v>52</v>
      </c>
    </row>
    <row r="20" spans="1:11" ht="15">
      <c r="A20" s="27">
        <v>17</v>
      </c>
      <c r="B20" s="9">
        <v>86</v>
      </c>
      <c r="C20" s="9">
        <v>71</v>
      </c>
      <c r="D20" s="9">
        <v>62</v>
      </c>
      <c r="E20" s="9">
        <v>55</v>
      </c>
      <c r="F20" s="9">
        <v>47</v>
      </c>
      <c r="G20" s="9">
        <v>37</v>
      </c>
      <c r="H20" s="9">
        <v>39</v>
      </c>
      <c r="I20" s="9">
        <v>24</v>
      </c>
      <c r="J20" s="9">
        <v>48</v>
      </c>
      <c r="K20" s="9">
        <v>53</v>
      </c>
    </row>
    <row r="21" spans="1:11" ht="15">
      <c r="A21" s="27">
        <v>18</v>
      </c>
      <c r="B21" s="9">
        <v>88</v>
      </c>
      <c r="C21" s="9">
        <v>73</v>
      </c>
      <c r="D21" s="9">
        <v>64</v>
      </c>
      <c r="E21" s="9">
        <v>56</v>
      </c>
      <c r="F21" s="9">
        <v>47</v>
      </c>
      <c r="G21" s="9">
        <v>38</v>
      </c>
      <c r="H21" s="9">
        <v>40</v>
      </c>
      <c r="I21" s="9">
        <v>24</v>
      </c>
      <c r="J21" s="9">
        <v>49</v>
      </c>
      <c r="K21" s="9">
        <v>54</v>
      </c>
    </row>
    <row r="22" spans="1:11" ht="15">
      <c r="A22" s="27">
        <v>19</v>
      </c>
      <c r="B22" s="9">
        <v>88</v>
      </c>
      <c r="C22" s="9">
        <v>73</v>
      </c>
      <c r="D22" s="9">
        <v>64</v>
      </c>
      <c r="E22" s="9">
        <v>55</v>
      </c>
      <c r="F22" s="9">
        <v>46</v>
      </c>
      <c r="G22" s="9">
        <v>38</v>
      </c>
      <c r="H22" s="9">
        <v>40</v>
      </c>
      <c r="I22" s="9">
        <v>24</v>
      </c>
      <c r="J22" s="9">
        <v>49</v>
      </c>
      <c r="K22" s="9">
        <v>54</v>
      </c>
    </row>
    <row r="23" spans="1:11" ht="15">
      <c r="A23" s="27">
        <v>20</v>
      </c>
      <c r="B23" s="9">
        <v>87</v>
      </c>
      <c r="C23" s="9">
        <v>72</v>
      </c>
      <c r="D23" s="9">
        <v>62</v>
      </c>
      <c r="E23" s="9">
        <v>51</v>
      </c>
      <c r="F23" s="9">
        <v>43</v>
      </c>
      <c r="G23" s="9">
        <v>37</v>
      </c>
      <c r="H23" s="9">
        <v>38</v>
      </c>
      <c r="I23" s="9">
        <v>23</v>
      </c>
      <c r="J23" s="9">
        <v>49</v>
      </c>
      <c r="K23" s="9">
        <v>53</v>
      </c>
    </row>
    <row r="24" spans="1:11" ht="15">
      <c r="A24" s="27">
        <v>21</v>
      </c>
      <c r="B24" s="9">
        <v>86</v>
      </c>
      <c r="C24" s="9">
        <v>70</v>
      </c>
      <c r="D24" s="9">
        <v>59</v>
      </c>
      <c r="E24" s="9">
        <v>47</v>
      </c>
      <c r="F24" s="9">
        <v>39</v>
      </c>
      <c r="G24" s="9">
        <v>34</v>
      </c>
      <c r="H24" s="9">
        <v>35</v>
      </c>
      <c r="I24" s="9">
        <v>21</v>
      </c>
      <c r="J24" s="9">
        <v>47</v>
      </c>
      <c r="K24" s="9">
        <v>52</v>
      </c>
    </row>
    <row r="25" spans="1:11" ht="15">
      <c r="A25" s="27">
        <v>22</v>
      </c>
      <c r="B25" s="9">
        <v>80</v>
      </c>
      <c r="C25" s="9">
        <v>64</v>
      </c>
      <c r="D25" s="9">
        <v>51</v>
      </c>
      <c r="E25" s="9">
        <v>39</v>
      </c>
      <c r="F25" s="9">
        <v>32</v>
      </c>
      <c r="G25" s="9">
        <v>29</v>
      </c>
      <c r="H25" s="9">
        <v>29</v>
      </c>
      <c r="I25" s="9">
        <v>18</v>
      </c>
      <c r="J25" s="9">
        <v>43</v>
      </c>
      <c r="K25" s="9">
        <v>47</v>
      </c>
    </row>
    <row r="26" spans="1:11" ht="15">
      <c r="A26" s="27">
        <v>23</v>
      </c>
      <c r="B26" s="9">
        <v>69</v>
      </c>
      <c r="C26" s="9">
        <v>53</v>
      </c>
      <c r="D26" s="9">
        <v>40</v>
      </c>
      <c r="E26" s="9">
        <v>30</v>
      </c>
      <c r="F26" s="9">
        <v>25</v>
      </c>
      <c r="G26" s="9">
        <v>22</v>
      </c>
      <c r="H26" s="9">
        <v>21</v>
      </c>
      <c r="I26" s="9">
        <v>15</v>
      </c>
      <c r="J26" s="9">
        <v>35</v>
      </c>
      <c r="K26" s="9">
        <v>41</v>
      </c>
    </row>
    <row r="27" spans="1:11" ht="15">
      <c r="A27" s="27">
        <v>24</v>
      </c>
      <c r="B27" s="9">
        <v>58</v>
      </c>
      <c r="C27" s="9">
        <v>43</v>
      </c>
      <c r="D27" s="9">
        <v>30</v>
      </c>
      <c r="E27" s="9">
        <v>23</v>
      </c>
      <c r="F27" s="9">
        <v>18</v>
      </c>
      <c r="G27" s="9">
        <v>16</v>
      </c>
      <c r="H27" s="9">
        <v>15</v>
      </c>
      <c r="I27" s="9">
        <v>12</v>
      </c>
      <c r="J27" s="9">
        <v>29</v>
      </c>
      <c r="K27" s="9">
        <v>35</v>
      </c>
    </row>
  </sheetData>
  <mergeCells count="2">
    <mergeCell ref="A2:A3"/>
    <mergeCell ref="B2:K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E3BEB-E8DF-43E0-B0AA-4700B69EE605}">
  <dimension ref="A1:J29"/>
  <sheetViews>
    <sheetView workbookViewId="0">
      <selection activeCell="A2" sqref="A2"/>
    </sheetView>
  </sheetViews>
  <sheetFormatPr defaultRowHeight="14.45"/>
  <cols>
    <col min="1" max="1" width="12.140625" style="5" customWidth="1"/>
    <col min="2" max="2" width="12.140625" customWidth="1"/>
  </cols>
  <sheetData>
    <row r="1" spans="1:10">
      <c r="A1" s="68" t="s">
        <v>22</v>
      </c>
      <c r="B1" s="20"/>
      <c r="C1" s="4"/>
      <c r="D1" s="4"/>
      <c r="E1" s="4"/>
      <c r="F1" s="4"/>
      <c r="G1" s="4"/>
      <c r="H1" s="4"/>
      <c r="I1" s="4"/>
      <c r="J1" s="4"/>
    </row>
    <row r="2" spans="1:10" ht="15">
      <c r="A2" s="66" t="s">
        <v>17</v>
      </c>
      <c r="B2" s="30" t="s">
        <v>18</v>
      </c>
      <c r="C2" s="4"/>
      <c r="D2" s="4"/>
      <c r="E2" s="4"/>
      <c r="F2" s="4"/>
      <c r="G2" s="4"/>
      <c r="H2" s="4"/>
      <c r="I2" s="4"/>
      <c r="J2" s="4"/>
    </row>
    <row r="3" spans="1:10" ht="15">
      <c r="A3" s="51" t="s">
        <v>23</v>
      </c>
      <c r="B3" s="28">
        <v>75</v>
      </c>
      <c r="D3" s="53"/>
      <c r="E3" s="53"/>
    </row>
    <row r="4" spans="1:10">
      <c r="A4" s="51">
        <v>2026</v>
      </c>
      <c r="B4" s="28">
        <v>81</v>
      </c>
      <c r="D4" s="53"/>
      <c r="E4" s="53"/>
    </row>
    <row r="5" spans="1:10">
      <c r="A5" s="51">
        <v>2027</v>
      </c>
      <c r="B5" s="28">
        <v>124</v>
      </c>
      <c r="D5" s="53"/>
      <c r="E5" s="53"/>
    </row>
    <row r="6" spans="1:10">
      <c r="A6" s="51">
        <v>2028</v>
      </c>
      <c r="B6" s="28">
        <v>113</v>
      </c>
      <c r="D6" s="53"/>
      <c r="E6" s="53"/>
    </row>
    <row r="7" spans="1:10">
      <c r="A7" s="51">
        <v>2029</v>
      </c>
      <c r="B7" s="28">
        <v>113</v>
      </c>
      <c r="D7" s="53"/>
      <c r="E7" s="53"/>
    </row>
    <row r="8" spans="1:10">
      <c r="A8" s="51">
        <v>2030</v>
      </c>
      <c r="B8" s="28">
        <v>106</v>
      </c>
      <c r="C8" s="53"/>
      <c r="D8" s="53"/>
      <c r="E8" s="53"/>
    </row>
    <row r="9" spans="1:10">
      <c r="A9" s="51">
        <v>2031</v>
      </c>
      <c r="B9" s="28">
        <v>98</v>
      </c>
      <c r="C9" s="53"/>
      <c r="D9" s="53"/>
      <c r="E9" s="53"/>
    </row>
    <row r="10" spans="1:10">
      <c r="A10" s="51">
        <v>2032</v>
      </c>
      <c r="B10" s="28">
        <v>67</v>
      </c>
      <c r="D10" s="53"/>
      <c r="E10" s="53"/>
    </row>
    <row r="11" spans="1:10">
      <c r="A11" s="51">
        <v>2033</v>
      </c>
      <c r="B11" s="28">
        <v>54</v>
      </c>
      <c r="D11" s="53"/>
      <c r="E11" s="53"/>
    </row>
    <row r="12" spans="1:10">
      <c r="A12" s="51">
        <v>2034</v>
      </c>
      <c r="B12" s="28">
        <v>48</v>
      </c>
      <c r="D12" s="53"/>
      <c r="E12" s="53"/>
    </row>
    <row r="13" spans="1:10">
      <c r="A13" s="51">
        <v>2035</v>
      </c>
      <c r="B13" s="28">
        <v>44</v>
      </c>
      <c r="D13" s="53"/>
      <c r="E13" s="53"/>
    </row>
    <row r="14" spans="1:10">
      <c r="A14" s="51">
        <v>2036</v>
      </c>
      <c r="B14" s="28">
        <v>49</v>
      </c>
      <c r="D14" s="53"/>
      <c r="E14" s="53"/>
    </row>
    <row r="15" spans="1:10">
      <c r="A15" s="51">
        <v>2037</v>
      </c>
      <c r="B15" s="28">
        <v>50</v>
      </c>
      <c r="D15" s="53"/>
      <c r="E15" s="53"/>
    </row>
    <row r="16" spans="1:10">
      <c r="A16" s="51">
        <v>2038</v>
      </c>
      <c r="B16" s="28">
        <v>54</v>
      </c>
      <c r="D16" s="53"/>
      <c r="E16" s="53"/>
    </row>
    <row r="17" spans="1:5">
      <c r="A17" s="51">
        <v>2039</v>
      </c>
      <c r="B17" s="28">
        <v>65</v>
      </c>
      <c r="D17" s="53"/>
      <c r="E17" s="53"/>
    </row>
    <row r="18" spans="1:5">
      <c r="A18" s="51">
        <v>2040</v>
      </c>
      <c r="B18" s="28">
        <v>50</v>
      </c>
      <c r="D18" s="53"/>
      <c r="E18" s="53"/>
    </row>
    <row r="19" spans="1:5">
      <c r="A19" s="51">
        <v>2041</v>
      </c>
      <c r="B19" s="28">
        <v>44</v>
      </c>
      <c r="D19" s="53"/>
      <c r="E19" s="53"/>
    </row>
    <row r="20" spans="1:5">
      <c r="A20" s="51">
        <v>2042</v>
      </c>
      <c r="B20" s="28">
        <v>35</v>
      </c>
      <c r="D20" s="53"/>
      <c r="E20" s="53"/>
    </row>
    <row r="21" spans="1:5">
      <c r="A21" s="51">
        <v>2043</v>
      </c>
      <c r="B21" s="28">
        <v>29</v>
      </c>
      <c r="D21" s="53"/>
      <c r="E21" s="53"/>
    </row>
    <row r="22" spans="1:5">
      <c r="A22" s="51">
        <v>2044</v>
      </c>
      <c r="B22" s="28">
        <v>20</v>
      </c>
      <c r="D22" s="53"/>
      <c r="E22" s="53"/>
    </row>
    <row r="23" spans="1:5">
      <c r="A23" s="51">
        <v>2045</v>
      </c>
      <c r="B23" s="28">
        <v>17</v>
      </c>
      <c r="D23" s="53"/>
      <c r="E23" s="53"/>
    </row>
    <row r="24" spans="1:5">
      <c r="A24" s="51">
        <v>2046</v>
      </c>
      <c r="B24" s="28">
        <v>10</v>
      </c>
      <c r="D24" s="53"/>
      <c r="E24" s="53"/>
    </row>
    <row r="25" spans="1:5">
      <c r="A25" s="51">
        <v>2047</v>
      </c>
      <c r="B25" s="28">
        <v>5</v>
      </c>
      <c r="D25" s="53"/>
      <c r="E25" s="53"/>
    </row>
    <row r="26" spans="1:5">
      <c r="A26" s="51">
        <v>2048</v>
      </c>
      <c r="B26" s="28">
        <v>4</v>
      </c>
      <c r="D26" s="53"/>
      <c r="E26" s="53"/>
    </row>
    <row r="27" spans="1:5">
      <c r="A27" s="51">
        <v>2049</v>
      </c>
      <c r="B27" s="28">
        <v>3</v>
      </c>
      <c r="D27" s="53"/>
      <c r="E27" s="53"/>
    </row>
    <row r="28" spans="1:5">
      <c r="A28" s="51">
        <v>2050</v>
      </c>
      <c r="B28" s="28">
        <v>3</v>
      </c>
      <c r="D28" s="53"/>
      <c r="E28" s="53"/>
    </row>
    <row r="29" spans="1:5" ht="15">
      <c r="A29" s="67" t="s">
        <v>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C491B-7C18-4A9A-88C5-EE98E979988E}">
  <dimension ref="A1:O14"/>
  <sheetViews>
    <sheetView workbookViewId="0">
      <selection activeCell="A2" sqref="A2"/>
    </sheetView>
  </sheetViews>
  <sheetFormatPr defaultRowHeight="14.45"/>
  <cols>
    <col min="1" max="1" width="7.5703125" style="5" customWidth="1"/>
    <col min="10" max="10" width="10.7109375" bestFit="1" customWidth="1"/>
    <col min="11" max="11" width="9.28515625" customWidth="1"/>
    <col min="12" max="12" width="10.28515625" bestFit="1" customWidth="1"/>
    <col min="13" max="13" width="10.5703125" customWidth="1"/>
    <col min="16" max="16" width="6.7109375" customWidth="1"/>
    <col min="17" max="17" width="24.42578125" customWidth="1"/>
  </cols>
  <sheetData>
    <row r="1" spans="1:15">
      <c r="A1" s="69" t="s">
        <v>25</v>
      </c>
    </row>
    <row r="2" spans="1:15" ht="16.5" customHeight="1">
      <c r="A2" s="41" t="s">
        <v>17</v>
      </c>
      <c r="B2" s="54" t="s">
        <v>26</v>
      </c>
      <c r="C2" s="54" t="s">
        <v>27</v>
      </c>
      <c r="D2" s="54" t="s">
        <v>28</v>
      </c>
      <c r="E2" s="54" t="s">
        <v>29</v>
      </c>
      <c r="F2" s="54" t="s">
        <v>30</v>
      </c>
      <c r="G2" s="54" t="s">
        <v>31</v>
      </c>
      <c r="H2" s="54" t="s">
        <v>32</v>
      </c>
      <c r="I2" s="54" t="s">
        <v>33</v>
      </c>
      <c r="J2" s="54" t="s">
        <v>34</v>
      </c>
      <c r="K2" s="54" t="s">
        <v>35</v>
      </c>
      <c r="L2" s="54" t="s">
        <v>36</v>
      </c>
      <c r="M2" s="54" t="s">
        <v>37</v>
      </c>
      <c r="N2" s="54" t="s">
        <v>38</v>
      </c>
      <c r="O2" s="33"/>
    </row>
    <row r="3" spans="1:15" ht="15">
      <c r="A3" s="13">
        <v>2015</v>
      </c>
      <c r="B3" s="70">
        <v>0.69</v>
      </c>
      <c r="C3" s="70">
        <v>0.85</v>
      </c>
      <c r="D3" s="70">
        <v>0.31</v>
      </c>
      <c r="E3" s="70">
        <v>0.15</v>
      </c>
      <c r="F3" s="70">
        <v>0.16</v>
      </c>
      <c r="G3" s="70">
        <v>0.28000000000000003</v>
      </c>
      <c r="H3" s="70">
        <v>0.53</v>
      </c>
      <c r="I3" s="70">
        <v>0.5</v>
      </c>
      <c r="J3" s="70">
        <v>0.77</v>
      </c>
      <c r="K3" s="70">
        <v>0.62</v>
      </c>
      <c r="L3" s="70">
        <v>0.15</v>
      </c>
      <c r="M3" s="70">
        <v>0.13</v>
      </c>
      <c r="N3" s="70">
        <v>0.43</v>
      </c>
      <c r="O3" s="34"/>
    </row>
    <row r="4" spans="1:15" ht="15">
      <c r="A4" s="13">
        <v>2016</v>
      </c>
      <c r="B4" s="70">
        <v>0.27</v>
      </c>
      <c r="C4" s="70">
        <v>0.18</v>
      </c>
      <c r="D4" s="70">
        <v>0.11</v>
      </c>
      <c r="E4" s="70">
        <v>0.05</v>
      </c>
      <c r="F4" s="70">
        <v>0.25</v>
      </c>
      <c r="G4" s="70">
        <v>0.4</v>
      </c>
      <c r="H4" s="70">
        <v>0.53</v>
      </c>
      <c r="I4" s="70">
        <v>0.71</v>
      </c>
      <c r="J4" s="70">
        <v>0.39</v>
      </c>
      <c r="K4" s="70">
        <v>0.22</v>
      </c>
      <c r="L4" s="70">
        <v>0.34</v>
      </c>
      <c r="M4" s="70">
        <v>0.33</v>
      </c>
      <c r="N4" s="70">
        <v>0.31</v>
      </c>
      <c r="O4" s="34"/>
    </row>
    <row r="5" spans="1:15" ht="15">
      <c r="A5" s="13">
        <v>2017</v>
      </c>
      <c r="B5" s="70">
        <v>0.32</v>
      </c>
      <c r="C5" s="70">
        <v>0.27</v>
      </c>
      <c r="D5" s="70">
        <v>0.23</v>
      </c>
      <c r="E5" s="70">
        <v>0.04</v>
      </c>
      <c r="F5" s="70">
        <v>0.02</v>
      </c>
      <c r="G5" s="70">
        <v>0.05</v>
      </c>
      <c r="H5" s="70">
        <v>0.21</v>
      </c>
      <c r="I5" s="70">
        <v>0.28999999999999998</v>
      </c>
      <c r="J5" s="70">
        <v>0.4</v>
      </c>
      <c r="K5" s="70">
        <v>0.05</v>
      </c>
      <c r="L5" s="70">
        <v>0.19</v>
      </c>
      <c r="M5" s="70">
        <v>0.39</v>
      </c>
      <c r="N5" s="70">
        <v>0.2</v>
      </c>
      <c r="O5" s="34"/>
    </row>
    <row r="6" spans="1:15" ht="15">
      <c r="A6" s="13">
        <v>2018</v>
      </c>
      <c r="B6" s="70">
        <v>0.53</v>
      </c>
      <c r="C6" s="70">
        <v>0.36</v>
      </c>
      <c r="D6" s="70">
        <v>0.28999999999999998</v>
      </c>
      <c r="E6" s="70">
        <v>0.46</v>
      </c>
      <c r="F6" s="70">
        <v>0.15</v>
      </c>
      <c r="G6" s="70">
        <v>0.3</v>
      </c>
      <c r="H6" s="70">
        <v>0.7</v>
      </c>
      <c r="I6" s="70">
        <v>0.73</v>
      </c>
      <c r="J6" s="70">
        <v>0.51</v>
      </c>
      <c r="K6" s="70">
        <v>0.18</v>
      </c>
      <c r="L6" s="70">
        <v>0.36</v>
      </c>
      <c r="M6" s="70">
        <v>0.43</v>
      </c>
      <c r="N6" s="70">
        <v>0.42</v>
      </c>
      <c r="O6" s="34"/>
    </row>
    <row r="7" spans="1:15" ht="15">
      <c r="A7" s="13">
        <v>2019</v>
      </c>
      <c r="B7" s="70">
        <v>0.54</v>
      </c>
      <c r="C7" s="70">
        <v>0.72</v>
      </c>
      <c r="D7" s="70">
        <v>0.7</v>
      </c>
      <c r="E7" s="70">
        <v>0.2</v>
      </c>
      <c r="F7" s="70">
        <v>0.11</v>
      </c>
      <c r="G7" s="70">
        <v>0.08</v>
      </c>
      <c r="H7" s="70">
        <v>0.68</v>
      </c>
      <c r="I7" s="70">
        <v>0.47</v>
      </c>
      <c r="J7" s="70">
        <v>0.33</v>
      </c>
      <c r="K7" s="70">
        <v>0.12</v>
      </c>
      <c r="L7" s="70">
        <v>0.46</v>
      </c>
      <c r="M7" s="70">
        <v>0.45</v>
      </c>
      <c r="N7" s="70">
        <v>0.4</v>
      </c>
      <c r="O7" s="34"/>
    </row>
    <row r="8" spans="1:15" ht="15">
      <c r="A8" s="13">
        <v>2020</v>
      </c>
      <c r="B8" s="70">
        <v>0.31</v>
      </c>
      <c r="C8" s="70">
        <v>0.48</v>
      </c>
      <c r="D8" s="70">
        <v>0.39</v>
      </c>
      <c r="E8" s="70">
        <v>0.03</v>
      </c>
      <c r="F8" s="70">
        <v>0.11</v>
      </c>
      <c r="G8" s="70">
        <v>0.39</v>
      </c>
      <c r="H8" s="70">
        <v>0.65</v>
      </c>
      <c r="I8" s="70">
        <v>0.63</v>
      </c>
      <c r="J8" s="70">
        <v>0.4</v>
      </c>
      <c r="K8" s="70">
        <v>0.28000000000000003</v>
      </c>
      <c r="L8" s="70">
        <v>0.12</v>
      </c>
      <c r="M8" s="70">
        <v>0.41</v>
      </c>
      <c r="N8" s="70">
        <v>0.35</v>
      </c>
      <c r="O8" s="34"/>
    </row>
    <row r="9" spans="1:15" ht="15">
      <c r="A9" s="13">
        <v>2021</v>
      </c>
      <c r="B9" s="70">
        <v>0.49</v>
      </c>
      <c r="C9" s="70">
        <v>0.61</v>
      </c>
      <c r="D9" s="70">
        <v>0.31</v>
      </c>
      <c r="E9" s="70">
        <v>0.03</v>
      </c>
      <c r="F9" s="70">
        <v>0.19</v>
      </c>
      <c r="G9" s="70">
        <v>0.55000000000000004</v>
      </c>
      <c r="H9" s="70">
        <v>0.56999999999999995</v>
      </c>
      <c r="I9" s="70">
        <v>0.8</v>
      </c>
      <c r="J9" s="70">
        <v>0.43</v>
      </c>
      <c r="K9" s="70">
        <v>0.56999999999999995</v>
      </c>
      <c r="L9" s="70">
        <v>0.7</v>
      </c>
      <c r="M9" s="70">
        <v>0.72</v>
      </c>
      <c r="N9" s="70">
        <v>0.5</v>
      </c>
      <c r="O9" s="34"/>
    </row>
    <row r="10" spans="1:15" ht="15">
      <c r="A10" s="13">
        <v>2022</v>
      </c>
      <c r="B10" s="70">
        <v>0.82</v>
      </c>
      <c r="C10" s="70">
        <v>0.71</v>
      </c>
      <c r="D10" s="70">
        <v>0.7</v>
      </c>
      <c r="E10" s="70">
        <v>0.28000000000000003</v>
      </c>
      <c r="F10" s="70">
        <v>0.33</v>
      </c>
      <c r="G10" s="70">
        <v>0.4</v>
      </c>
      <c r="H10" s="70">
        <v>0.8</v>
      </c>
      <c r="I10" s="70">
        <v>0.79</v>
      </c>
      <c r="J10" s="70">
        <v>0.71</v>
      </c>
      <c r="K10" s="70">
        <v>0.71</v>
      </c>
      <c r="L10" s="70">
        <v>0.48</v>
      </c>
      <c r="M10" s="70">
        <v>0.74</v>
      </c>
      <c r="N10" s="70">
        <v>0.63</v>
      </c>
      <c r="O10" s="34"/>
    </row>
    <row r="11" spans="1:15" ht="15">
      <c r="A11" s="13">
        <v>2023</v>
      </c>
      <c r="B11" s="70">
        <v>0.77</v>
      </c>
      <c r="C11" s="70">
        <v>0.47</v>
      </c>
      <c r="D11" s="70">
        <v>0.65</v>
      </c>
      <c r="E11" s="70">
        <v>0.4</v>
      </c>
      <c r="F11" s="70">
        <v>0.35</v>
      </c>
      <c r="G11" s="70">
        <v>0.83</v>
      </c>
      <c r="H11" s="70">
        <v>0.8</v>
      </c>
      <c r="I11" s="70">
        <v>0.81</v>
      </c>
      <c r="J11" s="70">
        <v>0.81</v>
      </c>
      <c r="K11" s="70">
        <v>0.73</v>
      </c>
      <c r="L11" s="70">
        <v>0.89</v>
      </c>
      <c r="M11" s="70">
        <v>0.87</v>
      </c>
      <c r="N11" s="70">
        <v>0.71</v>
      </c>
      <c r="O11" s="34"/>
    </row>
    <row r="12" spans="1:15" ht="15">
      <c r="A12" s="13">
        <v>2024</v>
      </c>
      <c r="B12" s="70">
        <v>0.83</v>
      </c>
      <c r="C12" s="70">
        <v>0.85</v>
      </c>
      <c r="D12" s="70">
        <v>0.79</v>
      </c>
      <c r="E12" s="70">
        <v>0.71</v>
      </c>
      <c r="F12" s="70">
        <v>0.73</v>
      </c>
      <c r="G12" s="70">
        <v>0.67</v>
      </c>
      <c r="H12" s="70">
        <v>0.79</v>
      </c>
      <c r="I12" s="70">
        <v>0.78</v>
      </c>
      <c r="J12" s="70">
        <v>0.76</v>
      </c>
      <c r="K12" s="70">
        <v>0.72</v>
      </c>
      <c r="L12" s="70">
        <v>0.76</v>
      </c>
      <c r="M12" s="70">
        <v>0.76</v>
      </c>
      <c r="N12" s="70">
        <v>0.76</v>
      </c>
      <c r="O12" s="34"/>
    </row>
    <row r="13" spans="1:15" ht="15"/>
    <row r="14" spans="1:15" 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C81D7-2060-4357-BDEF-FEBC86BB80FB}">
  <dimension ref="A1:F12"/>
  <sheetViews>
    <sheetView workbookViewId="0">
      <selection activeCell="A2" sqref="A2"/>
    </sheetView>
  </sheetViews>
  <sheetFormatPr defaultRowHeight="14.45"/>
  <cols>
    <col min="1" max="1" width="13.28515625" customWidth="1"/>
    <col min="2" max="2" width="11.5703125" bestFit="1" customWidth="1"/>
  </cols>
  <sheetData>
    <row r="1" spans="1:6">
      <c r="A1" s="16" t="s">
        <v>39</v>
      </c>
      <c r="B1" s="16"/>
    </row>
    <row r="2" spans="1:6">
      <c r="A2" s="13" t="s">
        <v>17</v>
      </c>
      <c r="B2" s="10" t="s">
        <v>40</v>
      </c>
    </row>
    <row r="3" spans="1:6">
      <c r="A3" s="13">
        <v>2015</v>
      </c>
      <c r="B3" s="71">
        <v>190</v>
      </c>
      <c r="D3" s="55"/>
      <c r="E3" s="55"/>
      <c r="F3" s="55"/>
    </row>
    <row r="4" spans="1:6">
      <c r="A4" s="13">
        <v>2016</v>
      </c>
      <c r="B4" s="71">
        <v>143</v>
      </c>
      <c r="D4" s="55"/>
      <c r="E4" s="55"/>
      <c r="F4" s="55"/>
    </row>
    <row r="5" spans="1:6">
      <c r="A5" s="13">
        <v>2017</v>
      </c>
      <c r="B5" s="71">
        <v>84</v>
      </c>
      <c r="D5" s="55"/>
      <c r="E5" s="55"/>
      <c r="F5" s="55"/>
    </row>
    <row r="6" spans="1:6">
      <c r="A6" s="13">
        <v>2018</v>
      </c>
      <c r="B6" s="71">
        <v>181</v>
      </c>
      <c r="D6" s="55"/>
      <c r="E6" s="55"/>
      <c r="F6" s="55"/>
    </row>
    <row r="7" spans="1:6">
      <c r="A7" s="13">
        <v>2019</v>
      </c>
      <c r="B7" s="71">
        <v>178</v>
      </c>
      <c r="D7" s="55"/>
      <c r="E7" s="55"/>
      <c r="F7" s="55"/>
    </row>
    <row r="8" spans="1:6">
      <c r="A8" s="13">
        <v>2020</v>
      </c>
      <c r="B8" s="71">
        <v>180</v>
      </c>
      <c r="D8" s="55"/>
      <c r="E8" s="55"/>
      <c r="F8" s="55"/>
    </row>
    <row r="9" spans="1:6">
      <c r="A9" s="13">
        <v>2021</v>
      </c>
      <c r="B9" s="71">
        <v>241</v>
      </c>
      <c r="D9" s="55"/>
      <c r="E9" s="55"/>
      <c r="F9" s="55"/>
    </row>
    <row r="10" spans="1:6">
      <c r="A10" s="13">
        <v>2022</v>
      </c>
      <c r="B10" s="71">
        <v>288</v>
      </c>
      <c r="D10" s="55"/>
      <c r="E10" s="55"/>
      <c r="F10" s="55"/>
    </row>
    <row r="11" spans="1:6">
      <c r="A11" s="13">
        <v>2023</v>
      </c>
      <c r="B11" s="71">
        <v>312</v>
      </c>
      <c r="D11" s="55"/>
      <c r="E11" s="55"/>
      <c r="F11" s="55"/>
    </row>
    <row r="12" spans="1:6">
      <c r="A12" s="13">
        <v>2024</v>
      </c>
      <c r="B12" s="71">
        <v>343</v>
      </c>
      <c r="D12" s="55"/>
      <c r="E12" s="55"/>
      <c r="F12"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65D9E-CE61-4F3A-A3C2-6FE731574041}">
  <dimension ref="A1:M12"/>
  <sheetViews>
    <sheetView workbookViewId="0">
      <selection activeCell="A2" sqref="A2"/>
    </sheetView>
  </sheetViews>
  <sheetFormatPr defaultRowHeight="14.45"/>
  <cols>
    <col min="10" max="10" width="10.7109375" bestFit="1" customWidth="1"/>
    <col min="12" max="12" width="10.28515625" bestFit="1" customWidth="1"/>
    <col min="13" max="13" width="10.140625" bestFit="1" customWidth="1"/>
  </cols>
  <sheetData>
    <row r="1" spans="1:13">
      <c r="A1" s="4" t="s">
        <v>41</v>
      </c>
    </row>
    <row r="2" spans="1:13">
      <c r="A2" s="72" t="s">
        <v>17</v>
      </c>
      <c r="B2" s="73" t="s">
        <v>26</v>
      </c>
      <c r="C2" s="73" t="s">
        <v>27</v>
      </c>
      <c r="D2" s="73" t="s">
        <v>28</v>
      </c>
      <c r="E2" s="73" t="s">
        <v>29</v>
      </c>
      <c r="F2" s="73" t="s">
        <v>30</v>
      </c>
      <c r="G2" s="73" t="s">
        <v>31</v>
      </c>
      <c r="H2" s="73" t="s">
        <v>32</v>
      </c>
      <c r="I2" s="73" t="s">
        <v>33</v>
      </c>
      <c r="J2" s="73" t="s">
        <v>34</v>
      </c>
      <c r="K2" s="73" t="s">
        <v>35</v>
      </c>
      <c r="L2" s="73" t="s">
        <v>36</v>
      </c>
      <c r="M2" s="73" t="s">
        <v>37</v>
      </c>
    </row>
    <row r="3" spans="1:13">
      <c r="A3" s="72">
        <v>2015</v>
      </c>
      <c r="B3" s="74">
        <v>306</v>
      </c>
      <c r="C3" s="74">
        <v>379</v>
      </c>
      <c r="D3" s="74">
        <v>138</v>
      </c>
      <c r="E3" s="74">
        <v>69</v>
      </c>
      <c r="F3" s="74">
        <v>72</v>
      </c>
      <c r="G3" s="74">
        <v>125</v>
      </c>
      <c r="H3" s="74">
        <v>236</v>
      </c>
      <c r="I3" s="74">
        <v>224</v>
      </c>
      <c r="J3" s="74">
        <v>341</v>
      </c>
      <c r="K3" s="74">
        <v>277</v>
      </c>
      <c r="L3" s="74">
        <v>67</v>
      </c>
      <c r="M3" s="74">
        <v>58</v>
      </c>
    </row>
    <row r="4" spans="1:13">
      <c r="A4" s="72">
        <v>2016</v>
      </c>
      <c r="B4" s="74">
        <v>124</v>
      </c>
      <c r="C4" s="74">
        <v>81</v>
      </c>
      <c r="D4" s="74">
        <v>48</v>
      </c>
      <c r="E4" s="74">
        <v>24</v>
      </c>
      <c r="F4" s="74">
        <v>113</v>
      </c>
      <c r="G4" s="74">
        <v>182</v>
      </c>
      <c r="H4" s="74">
        <v>244</v>
      </c>
      <c r="I4" s="74">
        <v>327</v>
      </c>
      <c r="J4" s="74">
        <v>177</v>
      </c>
      <c r="K4" s="74">
        <v>103</v>
      </c>
      <c r="L4" s="74">
        <v>156</v>
      </c>
      <c r="M4" s="74">
        <v>153</v>
      </c>
    </row>
    <row r="5" spans="1:13">
      <c r="A5" s="72">
        <v>2017</v>
      </c>
      <c r="B5" s="74">
        <v>134</v>
      </c>
      <c r="C5" s="74">
        <v>111</v>
      </c>
      <c r="D5" s="74">
        <v>94</v>
      </c>
      <c r="E5" s="74">
        <v>17</v>
      </c>
      <c r="F5" s="74">
        <v>9</v>
      </c>
      <c r="G5" s="74">
        <v>20</v>
      </c>
      <c r="H5" s="74">
        <v>88</v>
      </c>
      <c r="I5" s="74">
        <v>120</v>
      </c>
      <c r="J5" s="74">
        <v>166</v>
      </c>
      <c r="K5" s="74">
        <v>21</v>
      </c>
      <c r="L5" s="74">
        <v>81</v>
      </c>
      <c r="M5" s="74">
        <v>161</v>
      </c>
    </row>
    <row r="6" spans="1:13">
      <c r="A6" s="72">
        <v>2018</v>
      </c>
      <c r="B6" s="74">
        <v>231</v>
      </c>
      <c r="C6" s="74">
        <v>158</v>
      </c>
      <c r="D6" s="74">
        <v>125</v>
      </c>
      <c r="E6" s="74">
        <v>201</v>
      </c>
      <c r="F6" s="74">
        <v>65</v>
      </c>
      <c r="G6" s="74">
        <v>132</v>
      </c>
      <c r="H6" s="74">
        <v>306</v>
      </c>
      <c r="I6" s="74">
        <v>317</v>
      </c>
      <c r="J6" s="74">
        <v>223</v>
      </c>
      <c r="K6" s="74">
        <v>79</v>
      </c>
      <c r="L6" s="74">
        <v>155</v>
      </c>
      <c r="M6" s="74">
        <v>187</v>
      </c>
    </row>
    <row r="7" spans="1:13">
      <c r="A7" s="72">
        <v>2019</v>
      </c>
      <c r="B7" s="74">
        <v>237</v>
      </c>
      <c r="C7" s="74">
        <v>315</v>
      </c>
      <c r="D7" s="74">
        <v>308</v>
      </c>
      <c r="E7" s="74">
        <v>90</v>
      </c>
      <c r="F7" s="74">
        <v>47</v>
      </c>
      <c r="G7" s="74">
        <v>37</v>
      </c>
      <c r="H7" s="74">
        <v>300</v>
      </c>
      <c r="I7" s="74">
        <v>207</v>
      </c>
      <c r="J7" s="74">
        <v>145</v>
      </c>
      <c r="K7" s="74">
        <v>55</v>
      </c>
      <c r="L7" s="74">
        <v>203</v>
      </c>
      <c r="M7" s="74">
        <v>197</v>
      </c>
    </row>
    <row r="8" spans="1:13">
      <c r="A8" s="72">
        <v>2020</v>
      </c>
      <c r="B8" s="74">
        <v>161</v>
      </c>
      <c r="C8" s="74">
        <v>247</v>
      </c>
      <c r="D8" s="74">
        <v>200</v>
      </c>
      <c r="E8" s="74">
        <v>15</v>
      </c>
      <c r="F8" s="74">
        <v>59</v>
      </c>
      <c r="G8" s="74">
        <v>198</v>
      </c>
      <c r="H8" s="74">
        <v>334</v>
      </c>
      <c r="I8" s="74">
        <v>324</v>
      </c>
      <c r="J8" s="74">
        <v>206</v>
      </c>
      <c r="K8" s="74">
        <v>146</v>
      </c>
      <c r="L8" s="74">
        <v>62</v>
      </c>
      <c r="M8" s="74">
        <v>212</v>
      </c>
    </row>
    <row r="9" spans="1:13">
      <c r="A9" s="72">
        <v>2021</v>
      </c>
      <c r="B9" s="74">
        <v>236</v>
      </c>
      <c r="C9" s="74">
        <v>293</v>
      </c>
      <c r="D9" s="74">
        <v>152</v>
      </c>
      <c r="E9" s="74">
        <v>16</v>
      </c>
      <c r="F9" s="74">
        <v>93</v>
      </c>
      <c r="G9" s="74">
        <v>265</v>
      </c>
      <c r="H9" s="74">
        <v>274</v>
      </c>
      <c r="I9" s="74">
        <v>387</v>
      </c>
      <c r="J9" s="74">
        <v>207</v>
      </c>
      <c r="K9" s="74">
        <v>275</v>
      </c>
      <c r="L9" s="74">
        <v>336</v>
      </c>
      <c r="M9" s="74">
        <v>349</v>
      </c>
    </row>
    <row r="10" spans="1:13">
      <c r="A10" s="72">
        <v>2022</v>
      </c>
      <c r="B10" s="74">
        <v>378</v>
      </c>
      <c r="C10" s="74">
        <v>324</v>
      </c>
      <c r="D10" s="74">
        <v>320</v>
      </c>
      <c r="E10" s="74">
        <v>127</v>
      </c>
      <c r="F10" s="74">
        <v>149</v>
      </c>
      <c r="G10" s="74">
        <v>182</v>
      </c>
      <c r="H10" s="74">
        <v>366</v>
      </c>
      <c r="I10" s="74">
        <v>361</v>
      </c>
      <c r="J10" s="74">
        <v>324</v>
      </c>
      <c r="K10" s="74">
        <v>326</v>
      </c>
      <c r="L10" s="74">
        <v>218</v>
      </c>
      <c r="M10" s="74">
        <v>339</v>
      </c>
    </row>
    <row r="11" spans="1:13">
      <c r="A11" s="72">
        <v>2023</v>
      </c>
      <c r="B11" s="74">
        <v>342</v>
      </c>
      <c r="C11" s="74">
        <v>209</v>
      </c>
      <c r="D11" s="74">
        <v>289</v>
      </c>
      <c r="E11" s="74">
        <v>178</v>
      </c>
      <c r="F11" s="74">
        <v>154</v>
      </c>
      <c r="G11" s="74">
        <v>369</v>
      </c>
      <c r="H11" s="74">
        <v>352</v>
      </c>
      <c r="I11" s="74">
        <v>356</v>
      </c>
      <c r="J11" s="74">
        <v>358</v>
      </c>
      <c r="K11" s="74">
        <v>323</v>
      </c>
      <c r="L11" s="74">
        <v>395</v>
      </c>
      <c r="M11" s="74">
        <v>384</v>
      </c>
    </row>
    <row r="12" spans="1:13">
      <c r="A12" s="72">
        <v>2024</v>
      </c>
      <c r="B12" s="74">
        <v>376</v>
      </c>
      <c r="C12" s="74">
        <v>382</v>
      </c>
      <c r="D12" s="74">
        <v>356</v>
      </c>
      <c r="E12" s="74">
        <v>318</v>
      </c>
      <c r="F12" s="74">
        <v>329</v>
      </c>
      <c r="G12" s="74">
        <v>303</v>
      </c>
      <c r="H12" s="74">
        <v>355</v>
      </c>
      <c r="I12" s="74">
        <v>352</v>
      </c>
      <c r="J12" s="74">
        <v>341</v>
      </c>
      <c r="K12" s="74">
        <v>326</v>
      </c>
      <c r="L12" s="74">
        <v>341</v>
      </c>
      <c r="M12" s="74">
        <v>341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78207-5D05-4E98-A719-1DCA87A60173}">
  <dimension ref="A1:Q36"/>
  <sheetViews>
    <sheetView workbookViewId="0">
      <selection activeCell="A2" sqref="A2"/>
    </sheetView>
  </sheetViews>
  <sheetFormatPr defaultRowHeight="14.45"/>
  <cols>
    <col min="1" max="1" width="8.85546875" customWidth="1"/>
    <col min="2" max="2" width="11.7109375" customWidth="1"/>
  </cols>
  <sheetData>
    <row r="1" spans="1:17">
      <c r="A1" s="4" t="s">
        <v>42</v>
      </c>
    </row>
    <row r="2" spans="1:17" ht="30.75">
      <c r="A2" s="75" t="s">
        <v>17</v>
      </c>
      <c r="B2" s="47" t="s">
        <v>43</v>
      </c>
      <c r="C2" s="47" t="s">
        <v>44</v>
      </c>
      <c r="D2" s="47" t="s">
        <v>45</v>
      </c>
      <c r="E2" s="47" t="s">
        <v>46</v>
      </c>
      <c r="F2" s="47" t="s">
        <v>47</v>
      </c>
      <c r="G2" s="47" t="s">
        <v>48</v>
      </c>
      <c r="H2" s="47" t="s">
        <v>49</v>
      </c>
      <c r="I2" s="47" t="s">
        <v>50</v>
      </c>
      <c r="J2" s="47" t="s">
        <v>51</v>
      </c>
      <c r="L2" s="35"/>
      <c r="Q2" s="35"/>
    </row>
    <row r="3" spans="1:17" ht="15">
      <c r="A3" s="76" t="s">
        <v>23</v>
      </c>
      <c r="B3" s="70">
        <v>0.871</v>
      </c>
      <c r="C3" s="47" t="s">
        <v>52</v>
      </c>
      <c r="D3" s="47" t="s">
        <v>52</v>
      </c>
      <c r="E3" s="47" t="s">
        <v>52</v>
      </c>
      <c r="F3" s="47" t="s">
        <v>52</v>
      </c>
      <c r="G3" s="47" t="s">
        <v>52</v>
      </c>
      <c r="H3" s="47" t="s">
        <v>52</v>
      </c>
      <c r="I3" s="47" t="s">
        <v>52</v>
      </c>
      <c r="J3" s="47" t="s">
        <v>52</v>
      </c>
      <c r="L3" s="35"/>
      <c r="Q3" s="35"/>
    </row>
    <row r="4" spans="1:17" ht="15">
      <c r="A4" s="76">
        <v>2026</v>
      </c>
      <c r="B4" s="70">
        <v>0.98</v>
      </c>
      <c r="C4" s="70">
        <v>0.97</v>
      </c>
      <c r="D4" s="70">
        <v>0.98</v>
      </c>
      <c r="E4" s="70">
        <v>0.96</v>
      </c>
      <c r="F4" s="70">
        <v>0.99</v>
      </c>
      <c r="G4" s="70">
        <v>0.98</v>
      </c>
      <c r="H4" s="70">
        <v>1</v>
      </c>
      <c r="I4" s="70">
        <v>1</v>
      </c>
      <c r="J4" s="70">
        <v>1</v>
      </c>
      <c r="L4" s="50"/>
      <c r="Q4" s="36"/>
    </row>
    <row r="5" spans="1:17" ht="15">
      <c r="A5" s="76">
        <v>2027</v>
      </c>
      <c r="B5" s="70">
        <v>1</v>
      </c>
      <c r="C5" s="70">
        <v>1</v>
      </c>
      <c r="D5" s="70">
        <v>1</v>
      </c>
      <c r="E5" s="70">
        <v>1</v>
      </c>
      <c r="F5" s="70">
        <v>1</v>
      </c>
      <c r="G5" s="70">
        <v>0.99</v>
      </c>
      <c r="H5" s="70">
        <v>1</v>
      </c>
      <c r="I5" s="70">
        <v>1</v>
      </c>
      <c r="J5" s="70">
        <v>1</v>
      </c>
      <c r="L5" s="36"/>
      <c r="Q5" s="36"/>
    </row>
    <row r="6" spans="1:17" ht="15">
      <c r="A6" s="76">
        <v>2028</v>
      </c>
      <c r="B6" s="70">
        <v>1</v>
      </c>
      <c r="C6" s="70">
        <v>1</v>
      </c>
      <c r="D6" s="70">
        <v>1</v>
      </c>
      <c r="E6" s="70">
        <v>1</v>
      </c>
      <c r="F6" s="70">
        <v>1</v>
      </c>
      <c r="G6" s="70">
        <v>1</v>
      </c>
      <c r="H6" s="70">
        <v>1</v>
      </c>
      <c r="I6" s="70">
        <v>1</v>
      </c>
      <c r="J6" s="70">
        <v>1</v>
      </c>
      <c r="L6" s="36"/>
      <c r="Q6" s="36"/>
    </row>
    <row r="7" spans="1:17" ht="15">
      <c r="A7" s="76">
        <v>2029</v>
      </c>
      <c r="B7" s="70">
        <v>1</v>
      </c>
      <c r="C7" s="70">
        <v>1</v>
      </c>
      <c r="D7" s="70">
        <v>1</v>
      </c>
      <c r="E7" s="70">
        <v>1</v>
      </c>
      <c r="F7" s="70">
        <v>1</v>
      </c>
      <c r="G7" s="70">
        <v>1</v>
      </c>
      <c r="H7" s="70">
        <v>1</v>
      </c>
      <c r="I7" s="70">
        <v>1</v>
      </c>
      <c r="J7" s="70">
        <v>1</v>
      </c>
      <c r="L7" s="36"/>
      <c r="Q7" s="36"/>
    </row>
    <row r="8" spans="1:17" ht="15">
      <c r="A8" s="76">
        <v>2030</v>
      </c>
      <c r="B8" s="70">
        <v>1</v>
      </c>
      <c r="C8" s="70">
        <v>0.99</v>
      </c>
      <c r="D8" s="70">
        <v>0.99</v>
      </c>
      <c r="E8" s="70">
        <v>0.99</v>
      </c>
      <c r="F8" s="70">
        <v>1</v>
      </c>
      <c r="G8" s="70">
        <v>1</v>
      </c>
      <c r="H8" s="70">
        <v>1</v>
      </c>
      <c r="I8" s="70">
        <v>1</v>
      </c>
      <c r="J8" s="70">
        <v>1</v>
      </c>
      <c r="L8" s="36"/>
      <c r="Q8" s="36"/>
    </row>
    <row r="9" spans="1:17" ht="15">
      <c r="A9" s="76">
        <v>2031</v>
      </c>
      <c r="B9" s="70">
        <v>1</v>
      </c>
      <c r="C9" s="70">
        <v>0.99</v>
      </c>
      <c r="D9" s="70">
        <v>0.99</v>
      </c>
      <c r="E9" s="70">
        <v>0.99</v>
      </c>
      <c r="F9" s="70">
        <v>1</v>
      </c>
      <c r="G9" s="70">
        <v>1</v>
      </c>
      <c r="H9" s="70">
        <v>1</v>
      </c>
      <c r="I9" s="70">
        <v>1</v>
      </c>
      <c r="J9" s="70">
        <v>1</v>
      </c>
      <c r="L9" s="36"/>
      <c r="Q9" s="36"/>
    </row>
    <row r="10" spans="1:17" ht="15">
      <c r="A10" s="76">
        <v>2032</v>
      </c>
      <c r="B10" s="70">
        <v>0.99</v>
      </c>
      <c r="C10" s="70">
        <v>0.97</v>
      </c>
      <c r="D10" s="70">
        <v>0.97</v>
      </c>
      <c r="E10" s="70">
        <v>0.98</v>
      </c>
      <c r="F10" s="70">
        <v>0.99</v>
      </c>
      <c r="G10" s="70">
        <v>0.99</v>
      </c>
      <c r="H10" s="70">
        <v>1</v>
      </c>
      <c r="I10" s="70">
        <v>1</v>
      </c>
      <c r="J10" s="70">
        <v>1</v>
      </c>
      <c r="L10" s="36"/>
      <c r="Q10" s="36"/>
    </row>
    <row r="11" spans="1:17" ht="15">
      <c r="A11" s="76">
        <v>2033</v>
      </c>
      <c r="B11" s="70">
        <v>0.98</v>
      </c>
      <c r="C11" s="70">
        <v>1</v>
      </c>
      <c r="D11" s="70">
        <v>0.99</v>
      </c>
      <c r="E11" s="70">
        <v>0.98</v>
      </c>
      <c r="F11" s="70">
        <v>0.93</v>
      </c>
      <c r="G11" s="70">
        <v>0.96</v>
      </c>
      <c r="H11" s="70">
        <v>1</v>
      </c>
      <c r="I11" s="70">
        <v>1</v>
      </c>
      <c r="J11" s="70">
        <v>1</v>
      </c>
      <c r="L11" s="36"/>
      <c r="Q11" s="36"/>
    </row>
    <row r="12" spans="1:17" ht="15">
      <c r="A12" s="76">
        <v>2034</v>
      </c>
      <c r="B12" s="70">
        <v>0.94</v>
      </c>
      <c r="C12" s="70">
        <v>0.89</v>
      </c>
      <c r="D12" s="70">
        <v>0.88</v>
      </c>
      <c r="E12" s="70">
        <v>0.89</v>
      </c>
      <c r="F12" s="70">
        <v>0.92</v>
      </c>
      <c r="G12" s="70">
        <v>0.96</v>
      </c>
      <c r="H12" s="70">
        <v>1</v>
      </c>
      <c r="I12" s="70">
        <v>0.99</v>
      </c>
      <c r="J12" s="70">
        <v>1</v>
      </c>
      <c r="L12" s="36"/>
      <c r="Q12" s="36"/>
    </row>
    <row r="13" spans="1:17" ht="15">
      <c r="A13" s="76">
        <v>2035</v>
      </c>
      <c r="B13" s="70">
        <v>0.93</v>
      </c>
      <c r="C13" s="70">
        <v>0.89</v>
      </c>
      <c r="D13" s="70">
        <v>0.89</v>
      </c>
      <c r="E13" s="70">
        <v>0.9</v>
      </c>
      <c r="F13" s="70">
        <v>0.89</v>
      </c>
      <c r="G13" s="70">
        <v>0.92</v>
      </c>
      <c r="H13" s="70">
        <v>0.99</v>
      </c>
      <c r="I13" s="70">
        <v>0.98</v>
      </c>
      <c r="J13" s="70">
        <v>0.99</v>
      </c>
      <c r="L13" s="36"/>
      <c r="Q13" s="36"/>
    </row>
    <row r="14" spans="1:17" ht="15">
      <c r="A14" s="76">
        <v>2036</v>
      </c>
      <c r="B14" s="70">
        <v>0.92</v>
      </c>
      <c r="C14" s="70">
        <v>0.94</v>
      </c>
      <c r="D14" s="70">
        <v>0.93</v>
      </c>
      <c r="E14" s="70">
        <v>0.93</v>
      </c>
      <c r="F14" s="70">
        <v>0.81</v>
      </c>
      <c r="G14" s="70">
        <v>0.88</v>
      </c>
      <c r="H14" s="70">
        <v>1</v>
      </c>
      <c r="I14" s="70">
        <v>0.99</v>
      </c>
      <c r="J14" s="70">
        <v>1</v>
      </c>
      <c r="L14" s="36"/>
      <c r="Q14" s="36"/>
    </row>
    <row r="15" spans="1:17" ht="15">
      <c r="A15" s="76">
        <v>2037</v>
      </c>
      <c r="B15" s="70">
        <v>0.94</v>
      </c>
      <c r="C15" s="70">
        <v>0.93</v>
      </c>
      <c r="D15" s="70">
        <v>0.89</v>
      </c>
      <c r="E15" s="70">
        <v>0.93</v>
      </c>
      <c r="F15" s="70">
        <v>0.86</v>
      </c>
      <c r="G15" s="70">
        <v>0.93</v>
      </c>
      <c r="H15" s="70">
        <v>1</v>
      </c>
      <c r="I15" s="70">
        <v>0.99</v>
      </c>
      <c r="J15" s="70">
        <v>0.99</v>
      </c>
      <c r="L15" s="36"/>
      <c r="Q15" s="36"/>
    </row>
    <row r="16" spans="1:17" ht="15">
      <c r="A16" s="76">
        <v>2038</v>
      </c>
      <c r="B16" s="70">
        <v>0.94</v>
      </c>
      <c r="C16" s="70">
        <v>0.97</v>
      </c>
      <c r="D16" s="70">
        <v>0.95</v>
      </c>
      <c r="E16" s="70">
        <v>0.95</v>
      </c>
      <c r="F16" s="70">
        <v>0.86</v>
      </c>
      <c r="G16" s="70">
        <v>0.89</v>
      </c>
      <c r="H16" s="70">
        <v>1</v>
      </c>
      <c r="I16" s="70">
        <v>0.99</v>
      </c>
      <c r="J16" s="70">
        <v>1</v>
      </c>
      <c r="L16" s="36"/>
      <c r="Q16" s="36"/>
    </row>
    <row r="17" spans="1:17" ht="15">
      <c r="A17" s="76">
        <v>2039</v>
      </c>
      <c r="B17" s="70">
        <v>0.97</v>
      </c>
      <c r="C17" s="70">
        <v>0.99</v>
      </c>
      <c r="D17" s="70">
        <v>0.99</v>
      </c>
      <c r="E17" s="70">
        <v>0.97</v>
      </c>
      <c r="F17" s="70">
        <v>0.92</v>
      </c>
      <c r="G17" s="70">
        <v>0.94</v>
      </c>
      <c r="H17" s="70">
        <v>1</v>
      </c>
      <c r="I17" s="70">
        <v>1</v>
      </c>
      <c r="J17" s="70">
        <v>1</v>
      </c>
      <c r="L17" s="36"/>
      <c r="Q17" s="36"/>
    </row>
    <row r="18" spans="1:17" ht="15">
      <c r="A18" s="76">
        <v>2040</v>
      </c>
      <c r="B18" s="70">
        <v>0.83</v>
      </c>
      <c r="C18" s="70">
        <v>0.81</v>
      </c>
      <c r="D18" s="70">
        <v>0.8</v>
      </c>
      <c r="E18" s="70">
        <v>0.76</v>
      </c>
      <c r="F18" s="70">
        <v>0.75</v>
      </c>
      <c r="G18" s="70">
        <v>0.76</v>
      </c>
      <c r="H18" s="70">
        <v>0.91</v>
      </c>
      <c r="I18" s="70">
        <v>0.9</v>
      </c>
      <c r="J18" s="70">
        <v>0.97</v>
      </c>
      <c r="L18" s="36"/>
      <c r="Q18" s="36"/>
    </row>
    <row r="19" spans="1:17">
      <c r="A19" t="s">
        <v>53</v>
      </c>
    </row>
    <row r="22" spans="1:17" ht="15"/>
    <row r="23" spans="1:17" ht="15"/>
    <row r="24" spans="1:17" ht="15"/>
    <row r="25" spans="1:17" ht="15"/>
    <row r="26" spans="1:17" ht="15"/>
    <row r="27" spans="1:17" ht="15"/>
    <row r="28" spans="1:17" ht="15"/>
    <row r="29" spans="1:17" ht="15"/>
    <row r="30" spans="1:17" ht="15"/>
    <row r="31" spans="1:17" ht="15"/>
    <row r="32" spans="1:17" ht="15"/>
    <row r="33" ht="15"/>
    <row r="34" ht="15"/>
    <row r="35" ht="15"/>
    <row r="36" 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AFB9E823C9D0418F6B4DDC4D57024A" ma:contentTypeVersion="18" ma:contentTypeDescription="Create a new document." ma:contentTypeScope="" ma:versionID="87a6a3750d72b87711da398f1e5ff797">
  <xsd:schema xmlns:xsd="http://www.w3.org/2001/XMLSchema" xmlns:xs="http://www.w3.org/2001/XMLSchema" xmlns:p="http://schemas.microsoft.com/office/2006/metadata/properties" xmlns:ns2="0fb38d06-b453-4df3-aa7c-5ab59eabb8cc" xmlns:ns3="eaba08d7-8f61-4ca4-bc84-14b202c2cc26" targetNamespace="http://schemas.microsoft.com/office/2006/metadata/properties" ma:root="true" ma:fieldsID="07a0d38de96f2cdefefc8c3ac6a86593" ns2:_="" ns3:_="">
    <xsd:import namespace="0fb38d06-b453-4df3-aa7c-5ab59eabb8cc"/>
    <xsd:import namespace="eaba08d7-8f61-4ca4-bc84-14b202c2cc2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b38d06-b453-4df3-aa7c-5ab59eabb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9360adf-5c50-464c-8765-4db33330f2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ba08d7-8f61-4ca4-bc84-14b202c2cc2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cc362af-c016-4155-9e6a-00ed22a3a3aa}" ma:internalName="TaxCatchAll" ma:showField="CatchAllData" ma:web="eaba08d7-8f61-4ca4-bc84-14b202c2cc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aba08d7-8f61-4ca4-bc84-14b202c2cc26" xsi:nil="true"/>
    <lcf76f155ced4ddcb4097134ff3c332f xmlns="0fb38d06-b453-4df3-aa7c-5ab59eabb8c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3A4E7A9-E978-4792-8F4E-87D367539F93}"/>
</file>

<file path=customXml/itemProps2.xml><?xml version="1.0" encoding="utf-8"?>
<ds:datastoreItem xmlns:ds="http://schemas.openxmlformats.org/officeDocument/2006/customXml" ds:itemID="{08A3F652-B959-4D75-A412-456ABAC3E557}"/>
</file>

<file path=customXml/itemProps3.xml><?xml version="1.0" encoding="utf-8"?>
<ds:datastoreItem xmlns:ds="http://schemas.openxmlformats.org/officeDocument/2006/customXml" ds:itemID="{0612FE1B-EA9A-45D2-85EA-9D02EBB9E25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Maryam Shekarrizfard</dc:creator>
  <cp:keywords/>
  <dc:description/>
  <cp:lastModifiedBy/>
  <cp:revision/>
  <dcterms:created xsi:type="dcterms:W3CDTF">2023-12-15T04:05:29Z</dcterms:created>
  <dcterms:modified xsi:type="dcterms:W3CDTF">2025-10-20T19:54:14Z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0x01010094AFB9E823C9D0418F6B4DDC4D57024A</vt:lpwstr>
  </property>
  <property fmtid="{D5CDD505-2E9C-101B-9397-08002B2CF9AE}" pid="3" name="MediaServiceImageTags">
    <vt:lpwstr/>
  </property>
</Properties>
</file>